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Customer Templates\"/>
    </mc:Choice>
  </mc:AlternateContent>
  <xr:revisionPtr revIDLastSave="0" documentId="8_{35EE6C73-D629-4E12-858B-C6C89A57711A}" xr6:coauthVersionLast="47" xr6:coauthVersionMax="47" xr10:uidLastSave="{00000000-0000-0000-0000-000000000000}"/>
  <bookViews>
    <workbookView xWindow="-120" yWindow="-120" windowWidth="29040" windowHeight="15840" xr2:uid="{00000000-000D-0000-FFFF-FFFF00000000}"/>
  </bookViews>
  <sheets>
    <sheet name="MSC Test Package Request Form" sheetId="1" r:id="rId1"/>
  </sheets>
  <calcPr calcId="191029"/>
  <customWorkbookViews>
    <customWorkbookView name="Jodi Geis - Personal View" guid="{55F1D11C-AA65-445D-8DE8-F924D677727B}" mergeInterval="0" personalView="1" maximized="1" windowWidth="1892" windowHeight="7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5" i="1" l="1"/>
  <c r="X376" i="1"/>
  <c r="X375" i="1"/>
  <c r="X135" i="1"/>
  <c r="X403" i="1"/>
  <c r="X368" i="1"/>
  <c r="X359" i="1"/>
  <c r="X174" i="1"/>
  <c r="X173" i="1"/>
  <c r="X364" i="1"/>
  <c r="X367" i="1"/>
  <c r="X82" i="1" l="1"/>
  <c r="X125" i="1" l="1"/>
  <c r="X127" i="1" l="1"/>
  <c r="X245" i="1" l="1"/>
  <c r="X238" i="1"/>
  <c r="X307" i="1" l="1"/>
  <c r="X306" i="1" l="1"/>
  <c r="X72" i="1" l="1"/>
  <c r="X75" i="1" l="1"/>
  <c r="X85" i="1" l="1"/>
  <c r="X64" i="1"/>
  <c r="X79" i="1"/>
  <c r="X78" i="1"/>
  <c r="X84" i="1"/>
  <c r="X81" i="1"/>
  <c r="X365" i="1"/>
  <c r="X366" i="1"/>
  <c r="X83" i="1"/>
  <c r="X80" i="1"/>
  <c r="T168" i="1"/>
  <c r="X168" i="1" s="1"/>
  <c r="T166" i="1"/>
  <c r="X166" i="1" s="1"/>
  <c r="T164" i="1"/>
  <c r="X164" i="1" s="1"/>
  <c r="X357" i="1"/>
  <c r="X355" i="1"/>
  <c r="X353" i="1"/>
  <c r="V481" i="1"/>
  <c r="X481" i="1" s="1"/>
  <c r="V480" i="1"/>
  <c r="X479" i="1"/>
  <c r="T478" i="1"/>
  <c r="X478" i="1" s="1"/>
  <c r="X476" i="1"/>
  <c r="X474" i="1"/>
  <c r="U474" i="1"/>
  <c r="X472" i="1"/>
  <c r="U472" i="1"/>
  <c r="X470" i="1"/>
  <c r="U470" i="1"/>
  <c r="U468" i="1"/>
  <c r="X468" i="1"/>
  <c r="U466" i="1"/>
  <c r="X466" i="1"/>
  <c r="X464" i="1"/>
  <c r="U464" i="1"/>
  <c r="X462" i="1"/>
  <c r="U462" i="1"/>
  <c r="U460" i="1"/>
  <c r="X460" i="1"/>
  <c r="X458" i="1"/>
  <c r="U458" i="1"/>
  <c r="X456" i="1"/>
  <c r="U456" i="1"/>
  <c r="X453" i="1"/>
  <c r="U453" i="1"/>
  <c r="X449" i="1"/>
  <c r="U449" i="1"/>
  <c r="X446" i="1"/>
  <c r="U446" i="1"/>
  <c r="X443" i="1"/>
  <c r="U443" i="1"/>
  <c r="X441" i="1"/>
  <c r="X440" i="1"/>
  <c r="X439" i="1"/>
  <c r="X437" i="1"/>
  <c r="X436" i="1"/>
  <c r="X435" i="1"/>
  <c r="X434" i="1"/>
  <c r="X433" i="1"/>
  <c r="X432" i="1"/>
  <c r="X431" i="1"/>
  <c r="X430"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2" i="1"/>
  <c r="X401" i="1"/>
  <c r="X400" i="1"/>
  <c r="X399" i="1"/>
  <c r="X398" i="1"/>
  <c r="X397" i="1"/>
  <c r="X396" i="1"/>
  <c r="X395" i="1"/>
  <c r="X394" i="1"/>
  <c r="X393" i="1"/>
  <c r="X392" i="1"/>
  <c r="X391" i="1"/>
  <c r="X390" i="1"/>
  <c r="X389" i="1"/>
  <c r="X388" i="1"/>
  <c r="X387" i="1"/>
  <c r="X386" i="1"/>
  <c r="X385" i="1"/>
  <c r="X384" i="1"/>
  <c r="X383" i="1"/>
  <c r="X382" i="1"/>
  <c r="X381" i="1"/>
  <c r="X379" i="1"/>
  <c r="X378" i="1"/>
  <c r="X373" i="1"/>
  <c r="X372" i="1"/>
  <c r="X371" i="1"/>
  <c r="X370" i="1"/>
  <c r="X363" i="1"/>
  <c r="X362" i="1"/>
  <c r="X361" i="1"/>
  <c r="X351" i="1"/>
  <c r="X350" i="1"/>
  <c r="X349" i="1"/>
  <c r="X348" i="1"/>
  <c r="X347" i="1"/>
  <c r="X346" i="1"/>
  <c r="X345" i="1"/>
  <c r="X344" i="1"/>
  <c r="X343" i="1"/>
  <c r="X341" i="1"/>
  <c r="X340" i="1"/>
  <c r="X338" i="1"/>
  <c r="X337" i="1"/>
  <c r="X336" i="1"/>
  <c r="X335" i="1"/>
  <c r="X334" i="1"/>
  <c r="X333" i="1"/>
  <c r="X332" i="1"/>
  <c r="X331" i="1"/>
  <c r="X330" i="1"/>
  <c r="X329" i="1"/>
  <c r="X328" i="1"/>
  <c r="X326" i="1"/>
  <c r="X324" i="1"/>
  <c r="X323" i="1"/>
  <c r="X322" i="1"/>
  <c r="X321" i="1"/>
  <c r="X320" i="1"/>
  <c r="X319" i="1"/>
  <c r="X318" i="1"/>
  <c r="X317" i="1"/>
  <c r="X316" i="1"/>
  <c r="X315" i="1"/>
  <c r="X314" i="1"/>
  <c r="X313" i="1"/>
  <c r="X311" i="1"/>
  <c r="X310" i="1"/>
  <c r="X309" i="1"/>
  <c r="X308" i="1"/>
  <c r="X305" i="1"/>
  <c r="X304" i="1"/>
  <c r="X303" i="1"/>
  <c r="X302" i="1"/>
  <c r="X301" i="1"/>
  <c r="X300" i="1"/>
  <c r="X299" i="1"/>
  <c r="X298" i="1"/>
  <c r="X296" i="1"/>
  <c r="X295"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0" i="1"/>
  <c r="X259" i="1"/>
  <c r="X258" i="1"/>
  <c r="X257" i="1"/>
  <c r="X255" i="1"/>
  <c r="X254" i="1"/>
  <c r="X253" i="1"/>
  <c r="X252" i="1"/>
  <c r="X251" i="1"/>
  <c r="X249" i="1"/>
  <c r="X248" i="1"/>
  <c r="X247" i="1"/>
  <c r="X246" i="1"/>
  <c r="X244" i="1"/>
  <c r="X243" i="1"/>
  <c r="X242" i="1"/>
  <c r="X241" i="1"/>
  <c r="X240" i="1"/>
  <c r="X239" i="1"/>
  <c r="X236" i="1"/>
  <c r="X235" i="1"/>
  <c r="X233" i="1"/>
  <c r="X232" i="1"/>
  <c r="X231" i="1"/>
  <c r="X230" i="1"/>
  <c r="X229" i="1"/>
  <c r="X228" i="1"/>
  <c r="X227" i="1"/>
  <c r="X226" i="1"/>
  <c r="X224" i="1"/>
  <c r="X222" i="1"/>
  <c r="X220" i="1"/>
  <c r="X219" i="1"/>
  <c r="X218" i="1"/>
  <c r="X216" i="1"/>
  <c r="X215" i="1"/>
  <c r="X214" i="1"/>
  <c r="X211" i="1"/>
  <c r="X210" i="1"/>
  <c r="X209" i="1"/>
  <c r="X208" i="1"/>
  <c r="X207" i="1"/>
  <c r="X206" i="1"/>
  <c r="X205" i="1"/>
  <c r="X204" i="1"/>
  <c r="X203" i="1"/>
  <c r="X202" i="1"/>
  <c r="X201" i="1"/>
  <c r="X200" i="1"/>
  <c r="X199" i="1"/>
  <c r="X198" i="1"/>
  <c r="X197" i="1"/>
  <c r="X196" i="1"/>
  <c r="X195" i="1"/>
  <c r="X194" i="1"/>
  <c r="U192" i="1"/>
  <c r="X192" i="1"/>
  <c r="X191" i="1"/>
  <c r="X190" i="1"/>
  <c r="X189" i="1"/>
  <c r="X188" i="1"/>
  <c r="X187" i="1"/>
  <c r="X186" i="1"/>
  <c r="X185" i="1"/>
  <c r="X184" i="1"/>
  <c r="X183" i="1"/>
  <c r="X182" i="1"/>
  <c r="X181" i="1"/>
  <c r="X180" i="1"/>
  <c r="X179" i="1"/>
  <c r="X178" i="1"/>
  <c r="X177" i="1"/>
  <c r="X172" i="1"/>
  <c r="X171" i="1"/>
  <c r="X170" i="1"/>
  <c r="U162" i="1"/>
  <c r="X162" i="1"/>
  <c r="X161" i="1"/>
  <c r="X160" i="1"/>
  <c r="X159" i="1"/>
  <c r="X158" i="1"/>
  <c r="X157" i="1"/>
  <c r="X156" i="1"/>
  <c r="X155" i="1"/>
  <c r="X154" i="1"/>
  <c r="X153" i="1"/>
  <c r="X152" i="1"/>
  <c r="X151" i="1"/>
  <c r="X150" i="1"/>
  <c r="X149" i="1"/>
  <c r="X148" i="1"/>
  <c r="X147" i="1"/>
  <c r="X146" i="1"/>
  <c r="X145" i="1"/>
  <c r="I143" i="1"/>
  <c r="U142" i="1" s="1"/>
  <c r="T143" i="1" s="1"/>
  <c r="X142" i="1" s="1"/>
  <c r="X141" i="1"/>
  <c r="U141" i="1"/>
  <c r="X139" i="1"/>
  <c r="U139" i="1"/>
  <c r="X136" i="1"/>
  <c r="X134" i="1"/>
  <c r="X133" i="1"/>
  <c r="X132" i="1"/>
  <c r="X131" i="1"/>
  <c r="X130" i="1"/>
  <c r="X129" i="1"/>
  <c r="X128" i="1"/>
  <c r="X126" i="1"/>
  <c r="X124" i="1"/>
  <c r="X123" i="1"/>
  <c r="X122" i="1"/>
  <c r="X121" i="1"/>
  <c r="X120" i="1"/>
  <c r="X119"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6" i="1"/>
  <c r="X77" i="1"/>
  <c r="X74" i="1"/>
  <c r="X73" i="1"/>
  <c r="X71" i="1"/>
  <c r="X70" i="1"/>
  <c r="X69" i="1"/>
  <c r="X68" i="1"/>
  <c r="X67" i="1"/>
  <c r="X66" i="1"/>
  <c r="X480" i="1" l="1"/>
  <c r="X482" i="1" s="1"/>
</calcChain>
</file>

<file path=xl/sharedStrings.xml><?xml version="1.0" encoding="utf-8"?>
<sst xmlns="http://schemas.openxmlformats.org/spreadsheetml/2006/main" count="1315" uniqueCount="844">
  <si>
    <t>Date Completed</t>
  </si>
  <si>
    <t>Special Instructions</t>
  </si>
  <si>
    <t>Test Description</t>
  </si>
  <si>
    <t>Applied Decorations</t>
  </si>
  <si>
    <t>Colorfastness to Chlorine Bleach</t>
  </si>
  <si>
    <t>Colorfastness to Non-Chlorine Bleach</t>
  </si>
  <si>
    <t>Colorfastness to Perspiration</t>
  </si>
  <si>
    <t>Colorfastness to Saliva</t>
  </si>
  <si>
    <t>Colorfastness to Water</t>
  </si>
  <si>
    <t>Formaldehyde Detection</t>
  </si>
  <si>
    <t>Other:</t>
  </si>
  <si>
    <t>Total Cost</t>
  </si>
  <si>
    <t>Price</t>
  </si>
  <si>
    <t>Total</t>
  </si>
  <si>
    <t>Date</t>
  </si>
  <si>
    <t>Colorfastness to Crocking</t>
  </si>
  <si>
    <t>Colorfastness Testing:</t>
  </si>
  <si>
    <t>Moisture Management Testing:</t>
  </si>
  <si>
    <t>Lab Tech Signature</t>
  </si>
  <si>
    <t>Email</t>
  </si>
  <si>
    <t>2</t>
  </si>
  <si>
    <t>3</t>
  </si>
  <si>
    <t>Colorfastness to Perspiration and Light</t>
  </si>
  <si>
    <t>Vertical Flammability</t>
  </si>
  <si>
    <t>Flammability Testing:</t>
  </si>
  <si>
    <t>Physical Testing:</t>
  </si>
  <si>
    <t>7</t>
  </si>
  <si>
    <t>Lab Manager's Signature</t>
  </si>
  <si>
    <t>Test Number</t>
  </si>
  <si>
    <t>Fiber Content of a Yarn or Fabric in %</t>
  </si>
  <si>
    <t>1 cone or 1/2 yard</t>
  </si>
  <si>
    <t>1 yard</t>
  </si>
  <si>
    <t>Filament Count per Yarn Identified</t>
  </si>
  <si>
    <t>40" of Yarn</t>
  </si>
  <si>
    <t>Breaking Load (Strength) of Yarn by the Skein Method (120 yard reeling)</t>
  </si>
  <si>
    <t>Twist in Yarns by Direct Counting or Untwist/Retwist Method (Ply &amp; Single)</t>
  </si>
  <si>
    <t>1 Cone or 1 yard</t>
  </si>
  <si>
    <t>1 cone</t>
  </si>
  <si>
    <t>Coefficient of Friction - Yarn to Solid Material</t>
  </si>
  <si>
    <t>Spinning Type (OE, Ringspun, etc.)</t>
  </si>
  <si>
    <t>Antibacterial Finishes</t>
  </si>
  <si>
    <t>Antibacterial Parallel Streak</t>
  </si>
  <si>
    <t>Formaldehyde Detection - Jar Method</t>
  </si>
  <si>
    <t>16 CFR 1500.51-52</t>
  </si>
  <si>
    <t>Break Strength and Elongation of Fabrics - Grab Test</t>
  </si>
  <si>
    <t>3 garments</t>
  </si>
  <si>
    <t>Tear Strength of Fabrics - Tongue Tear (Single Rip)</t>
  </si>
  <si>
    <t>Tear Strength of Fabrics - Trapezoid Procedure</t>
  </si>
  <si>
    <t>Care Instruction Confirmation</t>
  </si>
  <si>
    <t>Care Instruction Establish</t>
  </si>
  <si>
    <t>Dimensional Change / Stability (Shrinkage) - Canadian Method</t>
  </si>
  <si>
    <t>AATCC/ASTM TS-001</t>
  </si>
  <si>
    <t>Colorfastness After Actual Home Laundering</t>
  </si>
  <si>
    <t>AATCC/ASTM TS-008</t>
  </si>
  <si>
    <t>Colorfastness to Sea Water</t>
  </si>
  <si>
    <t>Colorfastness to Water Spotting</t>
  </si>
  <si>
    <t>AATCC/ASTM TS-018</t>
  </si>
  <si>
    <t>HTC Scale Method</t>
  </si>
  <si>
    <t>TPACC Method</t>
  </si>
  <si>
    <t>AATCC/ASTM TS-017</t>
  </si>
  <si>
    <t xml:space="preserve">Results from testing may include confidential and proprietary information.  I agree to keep this information confidential.  </t>
  </si>
  <si>
    <t>I understand that results may be used for research purposes only.</t>
  </si>
  <si>
    <t>DIN V 53160-1 2002</t>
  </si>
  <si>
    <t>Staple Length - Per Measurement</t>
  </si>
  <si>
    <t>Testing Method</t>
  </si>
  <si>
    <t>Amount Needed</t>
  </si>
  <si>
    <t># of Test</t>
  </si>
  <si>
    <t>Fiber Analysis, Identification &amp; Construction of Fabric &amp; Yarn Cones:</t>
  </si>
  <si>
    <t>AATCC/ASTM TS-007</t>
  </si>
  <si>
    <t>Federal Test 191A method 5903</t>
  </si>
  <si>
    <t>Fabric Width</t>
  </si>
  <si>
    <t>PRICES SUBJECT TO CHANGE WITHOUT NOTICE</t>
  </si>
  <si>
    <t>1 yard full width</t>
  </si>
  <si>
    <t>1/2 yard</t>
  </si>
  <si>
    <t>NFPA 701 - Fire Tests for Flame Propagation of Textiles and Films</t>
  </si>
  <si>
    <t>Dimensional Stability To Water</t>
  </si>
  <si>
    <t>Additional Stains for Soil Release Test</t>
  </si>
  <si>
    <t>Phenolic Yellowing (propensity to yellow)</t>
  </si>
  <si>
    <t>Water Repellency: Spray Test</t>
  </si>
  <si>
    <t>Aqueous Liquid Repellency: Water/Alcohol Solution Resistance Test</t>
  </si>
  <si>
    <t>Oil Repellency: Hydrocarbon Resistance Test</t>
  </si>
  <si>
    <t>Tear Strength of Non-woven Fabrics - Tongue Tear (Single Rip)</t>
  </si>
  <si>
    <t>ISO 12947-3:1998</t>
  </si>
  <si>
    <t>ISO 105-X12:2001</t>
  </si>
  <si>
    <t>ISO 105 C-06:1994</t>
  </si>
  <si>
    <t>ISO 5077:2007</t>
  </si>
  <si>
    <t>Domestic Washing and Drying Procedures for Textile Testing</t>
  </si>
  <si>
    <t>Vertical Flammability - Flame Impingement</t>
  </si>
  <si>
    <t>Stretch Properties of Textile Fabrics - CRE Method</t>
  </si>
  <si>
    <t>pH of aqueous extract</t>
  </si>
  <si>
    <t>Colorfastness to Laundering - Accelerated</t>
  </si>
  <si>
    <t>Accredited ISO/IEC 17025</t>
  </si>
  <si>
    <t>Flammability Apparel Exemption - Fabric Weight</t>
  </si>
  <si>
    <t>Date Received</t>
  </si>
  <si>
    <t>Special/Other Antimicrobial</t>
  </si>
  <si>
    <t>EXPRESS TESTING</t>
  </si>
  <si>
    <t>SUB-TOTAL</t>
  </si>
  <si>
    <t>Grab Breaking Load &amp; Elongation of Geotextiles</t>
  </si>
  <si>
    <t>Break Strength &amp; Elongation of Fabrics - Grab Test</t>
  </si>
  <si>
    <t>Tear Strength of Non-Woven Fabrics-Trapezoid Procedure</t>
  </si>
  <si>
    <t>4 yards or 10 garments</t>
  </si>
  <si>
    <t>Option?</t>
  </si>
  <si>
    <t>Weather Resistance: UV Light and Moisture Exposure</t>
  </si>
  <si>
    <t>Stretch Properties of Knitted Fabrics Having Low Power - Elastic Recovery</t>
  </si>
  <si>
    <t>Accredited CPSIA / ISO/IEC 17025</t>
  </si>
  <si>
    <t>CAN/CGSB 4.2 No. 19.1-2004 (#2)</t>
  </si>
  <si>
    <t>CAN/CGSB 4.2 No. 22-2004</t>
  </si>
  <si>
    <t>Weather and Light Stability</t>
  </si>
  <si>
    <t>ASTM G154-06</t>
  </si>
  <si>
    <t>ASTM G155-05a</t>
  </si>
  <si>
    <t>Flame Resistance - 45° Angle Test - One Second Flame Impingement</t>
  </si>
  <si>
    <t>Fiber Content of a Sock or Pantyhose in %</t>
  </si>
  <si>
    <t>Fiber Content of a Sock or Pantyhose in % (high pattern)</t>
  </si>
  <si>
    <t>2 Socks</t>
  </si>
  <si>
    <t>Needle Count of a Sock</t>
  </si>
  <si>
    <t>Course Count of a Sock</t>
  </si>
  <si>
    <t>THA Martindale Abrasion Method</t>
  </si>
  <si>
    <t>3 Socks</t>
  </si>
  <si>
    <t>Fit Properties of Sheers and Tights - Stretch Information</t>
  </si>
  <si>
    <t>Fit Properties of Sheers and Tights - THA Volumetric Forms</t>
  </si>
  <si>
    <t>Relaxed Layout of Socks/Hosiery</t>
  </si>
  <si>
    <t>3 Socks/Hosiery</t>
  </si>
  <si>
    <t xml:space="preserve">Antimicrobial/Antibacterial Testing: </t>
  </si>
  <si>
    <t>Stretch Properties - Tension and Elongation of Elastic Fabrics</t>
  </si>
  <si>
    <t>Operating Xenon Arc Light Apparatus for Exposure of Non-Metallic Materials</t>
  </si>
  <si>
    <t>Trapezoid Tear Strength of Geotextiles</t>
  </si>
  <si>
    <t>Fiber Content</t>
  </si>
  <si>
    <t>Shipping/Return Samples to Customer (If Applicable) - Tracking Number &amp; Carrier</t>
  </si>
  <si>
    <t>Snap Testing - Holding Strength of Prong Ring Attached Snap Fasteners</t>
  </si>
  <si>
    <t>ISO 105-E04:1994</t>
  </si>
  <si>
    <t>ISO 105-E01:2010</t>
  </si>
  <si>
    <t>Colour fastness to Water</t>
  </si>
  <si>
    <t>Colour fastness to Perspiration</t>
  </si>
  <si>
    <t>Colour fastness to Laundering - Accelerated</t>
  </si>
  <si>
    <t>Colour fastness to Crocking/Rubbing</t>
  </si>
  <si>
    <t>WSP 100.2 2009</t>
  </si>
  <si>
    <t>WSP 100.3 2009</t>
  </si>
  <si>
    <t>Air Permeability of Nonwoven Materials</t>
  </si>
  <si>
    <t>WSP 70.1 2008</t>
  </si>
  <si>
    <t>Tear Strength of Nonwoven Fabrics by the Trapezoid Procedure</t>
  </si>
  <si>
    <t>ISO 105-B02:1994</t>
  </si>
  <si>
    <t>Colour fastness to Artificial Light - Xenon Arc Fading Lamp Test</t>
  </si>
  <si>
    <t>MSC-102</t>
  </si>
  <si>
    <t>Break Strength &amp; Elongation of Fabrics - Strip Method</t>
  </si>
  <si>
    <t>MSC-106</t>
  </si>
  <si>
    <t>Smoothness of Seams in Fabrics After Repeated Home Laundering - Single and Double Seam</t>
  </si>
  <si>
    <t>Company Name</t>
  </si>
  <si>
    <t>Testing Contact Phone #</t>
  </si>
  <si>
    <t># of Tests</t>
  </si>
  <si>
    <t>2 yards full width</t>
  </si>
  <si>
    <t>3 yards full width</t>
  </si>
  <si>
    <t>10 garments/1 yd</t>
  </si>
  <si>
    <t>1 yard/2 garment</t>
  </si>
  <si>
    <t>12 garments/1 yd</t>
  </si>
  <si>
    <t>5</t>
  </si>
  <si>
    <t>AFU hours to expose:</t>
  </si>
  <si>
    <t>Smoothness Appearance of Fabrics After Repeated Home Laundering</t>
  </si>
  <si>
    <t>We accept major credit cards.  Call for details 
(828-327-7000 x4265)</t>
  </si>
  <si>
    <t>Formaldehyde, Phenols, pH &amp; Alkali Testing:</t>
  </si>
  <si>
    <t>Surface Water Absorption of Terry Fabrics (Water Flow)</t>
  </si>
  <si>
    <r>
      <t>Air Permeability - US Standard  (20 cm</t>
    </r>
    <r>
      <rPr>
        <vertAlign val="superscript"/>
        <sz val="8"/>
        <rFont val="Arial Narrow"/>
        <family val="2"/>
      </rPr>
      <t xml:space="preserve">2 </t>
    </r>
    <r>
      <rPr>
        <sz val="8"/>
        <rFont val="Arial Narrow"/>
        <family val="2"/>
      </rPr>
      <t>sample head; 125 Pa; cfm)</t>
    </r>
  </si>
  <si>
    <r>
      <t>Air Permeability - US Standard  (38 cm</t>
    </r>
    <r>
      <rPr>
        <vertAlign val="superscript"/>
        <sz val="8"/>
        <rFont val="Arial Narrow"/>
        <family val="2"/>
      </rPr>
      <t xml:space="preserve">2 </t>
    </r>
    <r>
      <rPr>
        <sz val="8"/>
        <rFont val="Arial Narrow"/>
        <family val="2"/>
      </rPr>
      <t>sample head; 125 Pa; cfm)</t>
    </r>
  </si>
  <si>
    <r>
      <t>Air Permeability - British Standard  (5 cm</t>
    </r>
    <r>
      <rPr>
        <vertAlign val="superscript"/>
        <sz val="8"/>
        <rFont val="Arial Narrow"/>
        <family val="2"/>
      </rPr>
      <t xml:space="preserve">2 </t>
    </r>
    <r>
      <rPr>
        <sz val="8"/>
        <rFont val="Arial Narrow"/>
        <family val="2"/>
      </rPr>
      <t>sample head, 98 Pa, cm</t>
    </r>
    <r>
      <rPr>
        <vertAlign val="superscript"/>
        <sz val="8"/>
        <rFont val="Arial Narrow"/>
        <family val="2"/>
      </rPr>
      <t>3</t>
    </r>
    <r>
      <rPr>
        <sz val="8"/>
        <rFont val="Arial Narrow"/>
        <family val="2"/>
      </rPr>
      <t>/cm</t>
    </r>
    <r>
      <rPr>
        <vertAlign val="superscript"/>
        <sz val="8"/>
        <rFont val="Arial Narrow"/>
        <family val="2"/>
      </rPr>
      <t>2</t>
    </r>
    <r>
      <rPr>
        <sz val="8"/>
        <rFont val="Arial Narrow"/>
        <family val="2"/>
      </rPr>
      <t>/s)</t>
    </r>
  </si>
  <si>
    <t>Antibacterial Activity and Efficacy on Textile Products</t>
  </si>
  <si>
    <t xml:space="preserve">Determination of Antibacterial Activity of Antibacterial Finished Products – Textiles </t>
  </si>
  <si>
    <t>AFU hours expose:</t>
  </si>
  <si>
    <t>Flammability Apparel Exemption - Fiber Content</t>
  </si>
  <si>
    <t>3 garments / 1' x 1'</t>
  </si>
  <si>
    <t>2 garments/ ½ yard</t>
  </si>
  <si>
    <t>1 garment</t>
  </si>
  <si>
    <t>Fabric Weight (Mass Per Unit Area) (Nonwovens)</t>
  </si>
  <si>
    <t>WSP 130.1 2009</t>
  </si>
  <si>
    <t>Tearing Strength of Nonwoven Fabrics by the Tongue Tear (Single Rip) Procedure (CRE)</t>
  </si>
  <si>
    <t>Breaking Force &amp; Elongation of Nonwoven Materials (Strip Method)</t>
  </si>
  <si>
    <t>WSP 110.4 2009</t>
  </si>
  <si>
    <t>Fabric Weight (Mass Per Unit Area)</t>
  </si>
  <si>
    <t>ISO 3801:1977 Method 5</t>
  </si>
  <si>
    <t>Abrasion Resistance Determination</t>
  </si>
  <si>
    <t>BS3424-24: 1990 Method 27A</t>
  </si>
  <si>
    <t>Natick Spec</t>
  </si>
  <si>
    <t>Colourfastness to Water</t>
  </si>
  <si>
    <t>CAN/CGSB-4.2 No. 20-M89</t>
  </si>
  <si>
    <t>Float Loop Length and Pattern Yarn Strings in Socks</t>
  </si>
  <si>
    <t>6"x6" Swatch (1sock)</t>
  </si>
  <si>
    <t>301 Conover Station SE</t>
  </si>
  <si>
    <t>Conover NC 28613</t>
  </si>
  <si>
    <t>Vertical Wicking - Time Over Distance; to be performed after 1 home laundering</t>
  </si>
  <si>
    <t>Vertical Wicking - Distance Over Time; to be performed after 1 home laundering</t>
  </si>
  <si>
    <t>Drying Rate - to be performed after 1 home laundering</t>
  </si>
  <si>
    <t>Absorbency - to be performed after 1 home laundering</t>
  </si>
  <si>
    <t>Extractable Matter in Textiles: OPU%(Oil Pick Up%)</t>
  </si>
  <si>
    <t>MSC-107</t>
  </si>
  <si>
    <t>Melting Point</t>
  </si>
  <si>
    <r>
      <rPr>
        <b/>
        <sz val="11"/>
        <rFont val="Arial"/>
        <family val="2"/>
      </rPr>
      <t>M</t>
    </r>
    <r>
      <rPr>
        <sz val="10"/>
        <rFont val="Arial"/>
        <family val="2"/>
      </rPr>
      <t xml:space="preserve">anufacturing </t>
    </r>
    <r>
      <rPr>
        <b/>
        <sz val="11"/>
        <rFont val="Arial"/>
        <family val="2"/>
      </rPr>
      <t>S</t>
    </r>
    <r>
      <rPr>
        <sz val="10"/>
        <rFont val="Arial"/>
        <family val="2"/>
      </rPr>
      <t xml:space="preserve">olutions </t>
    </r>
    <r>
      <rPr>
        <b/>
        <sz val="11"/>
        <rFont val="Arial"/>
        <family val="2"/>
      </rPr>
      <t>C</t>
    </r>
    <r>
      <rPr>
        <sz val="10"/>
        <rFont val="Arial"/>
        <family val="2"/>
      </rPr>
      <t>enter Test Lab</t>
    </r>
  </si>
  <si>
    <t>Submit Samples to:</t>
  </si>
  <si>
    <t>ASTM D6413-07 (2011)</t>
  </si>
  <si>
    <t>ASTM F1358-00 (2005)</t>
  </si>
  <si>
    <t>Liquid Moisture Management Properties of Textile Fabrics - MMT Method</t>
  </si>
  <si>
    <t xml:space="preserve">Colorfastness to Laundering - Accelerated </t>
  </si>
  <si>
    <t>Shrinkage of Yarns in Dry Heat</t>
  </si>
  <si>
    <t>Shrinkage of Yarns in Boiling Water</t>
  </si>
  <si>
    <t>Antimicrobial Activity</t>
  </si>
  <si>
    <t>ASTM D4355-07</t>
  </si>
  <si>
    <t>Geotextile Deterioration-Light, Moisture &amp; Heat using Xenon Arc</t>
  </si>
  <si>
    <t>Colorfastness to Actual Dry Cleaning</t>
  </si>
  <si>
    <t>Account #</t>
  </si>
  <si>
    <t>Moisture Vapor Transmission - MVTR (Water Vapor Transmission) Inverted Cup Method BW</t>
  </si>
  <si>
    <t>Express Testing:</t>
  </si>
  <si>
    <t>Colorfastness to Solvent</t>
  </si>
  <si>
    <t xml:space="preserve">Colorfastness to Light - Option E </t>
  </si>
  <si>
    <t>12" x 12"</t>
  </si>
  <si>
    <t>Elongation - Woven Upholstery Fabric</t>
  </si>
  <si>
    <t>Picks Per Inch (Yarn Count)</t>
  </si>
  <si>
    <t>Seam Break Strength and Seam Slippage-Failure in Sewn Seams</t>
  </si>
  <si>
    <t>Colorfastness to Light-Opt 3 ACT - Upholstery</t>
  </si>
  <si>
    <t>Colorfastness to Light-Opt 3 ACT - Wall Coverings</t>
  </si>
  <si>
    <t>Colorfastness to Light-Opt 3 ACT - Drapery</t>
  </si>
  <si>
    <t>Wet &amp; Dry Crocking - ACT guidelines for Upholstery, Wallcoverings or Drapery</t>
  </si>
  <si>
    <t>Abrasion Resistance - Martindale Abrasion General Upholstery to 20,000 cycles (movements)</t>
  </si>
  <si>
    <t>Abrasion Resistance - Martindale Abrasion Heavy Duty to 40,000 cycles (movements)</t>
  </si>
  <si>
    <t>2 linear yards</t>
  </si>
  <si>
    <t>JIS D 0205</t>
  </si>
  <si>
    <t>Rubber Deterioration - Discoloration from UV &amp; heat Exposure of Light Colored Surfaces</t>
  </si>
  <si>
    <t>Weatherability of Automotive Parts</t>
  </si>
  <si>
    <t>exposure hrs.</t>
  </si>
  <si>
    <t>ASTM F2853-10</t>
  </si>
  <si>
    <t>Call for details</t>
  </si>
  <si>
    <t>Metal/Lead Screening using XRF Gun</t>
  </si>
  <si>
    <t>Metal/Lead Testing:</t>
  </si>
  <si>
    <t>Seam Slippage - Upholstery (Both Fabric Directions)</t>
  </si>
  <si>
    <t>Seam Slippage - Drapery (Both Fabric Directions)</t>
  </si>
  <si>
    <t>Billing Contact</t>
  </si>
  <si>
    <t>Billing Address</t>
  </si>
  <si>
    <t>Billing Phone #</t>
  </si>
  <si>
    <t>Name</t>
  </si>
  <si>
    <t>Testing Contact</t>
  </si>
  <si>
    <t>Strength and Elongation, Breaking (Webbing, Tape, and Braided Items)</t>
  </si>
  <si>
    <t>Federal Test 191A method 4108</t>
  </si>
  <si>
    <t>Fabric Thickness</t>
  </si>
  <si>
    <t>Exposure hrs.</t>
  </si>
  <si>
    <t>1 or &gt;12"x12"</t>
  </si>
  <si>
    <t>&gt; 12" x 12" sample</t>
  </si>
  <si>
    <t>Rubber Deterioration - Using Artificial Weathering Apparatus (Xenon-Arc)</t>
  </si>
  <si>
    <t>ASTM D750-12</t>
  </si>
  <si>
    <t>ASTM D1148-07a</t>
  </si>
  <si>
    <t>Option 3</t>
  </si>
  <si>
    <t>Option 2</t>
  </si>
  <si>
    <t>Weather Resistance of Textiles: Xenon Lamp Exposure</t>
  </si>
  <si>
    <t>Fill in</t>
  </si>
  <si>
    <r>
      <t xml:space="preserve">2 garments/ </t>
    </r>
    <r>
      <rPr>
        <sz val="8"/>
        <rFont val="Calibri"/>
        <family val="2"/>
      </rPr>
      <t>½</t>
    </r>
    <r>
      <rPr>
        <sz val="10.4"/>
        <rFont val="Arial Narrow"/>
        <family val="2"/>
      </rPr>
      <t xml:space="preserve"> </t>
    </r>
    <r>
      <rPr>
        <sz val="8"/>
        <rFont val="Arial Narrow"/>
        <family val="2"/>
      </rPr>
      <t>yard</t>
    </r>
  </si>
  <si>
    <r>
      <t xml:space="preserve"> </t>
    </r>
    <r>
      <rPr>
        <sz val="8"/>
        <rFont val="Calibri"/>
        <family val="2"/>
      </rPr>
      <t>½</t>
    </r>
    <r>
      <rPr>
        <sz val="10.4"/>
        <rFont val="Arial Narrow"/>
        <family val="2"/>
      </rPr>
      <t xml:space="preserve"> </t>
    </r>
    <r>
      <rPr>
        <sz val="8"/>
        <rFont val="Arial Narrow"/>
        <family val="2"/>
      </rPr>
      <t>yard</t>
    </r>
  </si>
  <si>
    <t>MSC Method</t>
  </si>
  <si>
    <t>Rubber Deterioration - Using Artificial Weathering Apparatus (QUV-UVA)</t>
  </si>
  <si>
    <t>Operating Fluorescent Light Apparatus for UV Exposure of Nonmetallic Materials (UVA)</t>
  </si>
  <si>
    <t>Abrasion Resistance - Fabric (Martindale Tester) - Mass Loss</t>
  </si>
  <si>
    <t>Abrasion Resistance - Fabric (Martindale Tester) - Specimen Breakdown</t>
  </si>
  <si>
    <t>Abrasion Resistance - Fabric (Martindale Tester): Option 3=mass loss as a percentage</t>
  </si>
  <si>
    <t xml:space="preserve">Abrasion Resistance - Fabric (Martindale Tester): Option 2=change in shade/appearance </t>
  </si>
  <si>
    <t>1 Sheer/Tight</t>
  </si>
  <si>
    <t>ASTM D2565-99/08</t>
  </si>
  <si>
    <t>JIS 112 L 1041</t>
  </si>
  <si>
    <t>MSC-105 (Spot Test Method)</t>
  </si>
  <si>
    <t>Formaldehyde Detection (Spot Test Method)</t>
  </si>
  <si>
    <t>ISO 14184-1 Part 1</t>
  </si>
  <si>
    <t>ISO 14184-1 Part 2</t>
  </si>
  <si>
    <t>Formaldehyde - Part 2: Released Formaldehyde (Vapour Absorption Method) - Textile</t>
  </si>
  <si>
    <t>Break Strength - Grab Test of Coated Fabrics</t>
  </si>
  <si>
    <t>Fabric Mass - Coated Fabrics</t>
  </si>
  <si>
    <t xml:space="preserve"> ½ yard</t>
  </si>
  <si>
    <t>Soil Release - Oily</t>
  </si>
  <si>
    <t>Evaluating Stain Removal Performance in Home Laundering - up to 6 Stains (excluding blood)</t>
  </si>
  <si>
    <t>2 yards or MSC will provide fabric</t>
  </si>
  <si>
    <t>½ yard</t>
  </si>
  <si>
    <t>Tearing Strength of Fabrics by Falling-Pendulum (Elmendorf-Type)</t>
  </si>
  <si>
    <t>ASTM D1424</t>
  </si>
  <si>
    <t>CA TB117-2013</t>
  </si>
  <si>
    <t>Phenol Levels (Plastics)</t>
  </si>
  <si>
    <t>MSC Phenol Level Method</t>
  </si>
  <si>
    <t>Formaldehyde - Part 1: Free and Hydrolyzed Formaldehyde (Water Extraction Method) - Textile</t>
  </si>
  <si>
    <t>Pilling Resistance - Brush Pilling Tester</t>
  </si>
  <si>
    <t>ASTM D3511</t>
  </si>
  <si>
    <t>Strength and Elongation Breaking of Cordage: Non-Spliced Specimen Method</t>
  </si>
  <si>
    <t>NFPA 260-2013</t>
  </si>
  <si>
    <t>1/4 full width</t>
  </si>
  <si>
    <t>ISO 20743:2013</t>
  </si>
  <si>
    <t>16 CFR 1610 (AATCC 20 &amp; 20A)</t>
  </si>
  <si>
    <t>Absorbency - to be performed after 1 home laundering - Option B: Medicine Dropper Method</t>
  </si>
  <si>
    <t>Absorbency - to be performed after 1 home laundering - Option A: Burette Stand Method</t>
  </si>
  <si>
    <t>AATCC 150</t>
  </si>
  <si>
    <t>¼ yard</t>
  </si>
  <si>
    <t>HIFOMACO LCS 4800</t>
  </si>
  <si>
    <t>HIFOMACO HT - 36L</t>
  </si>
  <si>
    <t>Colorfastness to Perspiration - Acid Perspiration Solution Only</t>
  </si>
  <si>
    <t>Colorfastness to Perspiration - Acid &amp; Alkaline Perspiration Solution</t>
  </si>
  <si>
    <t>Dimensional Change / Stability (Shrinkage) -Socks After Home Laundering by Stretch Method</t>
  </si>
  <si>
    <t>3 socks</t>
  </si>
  <si>
    <t>Pilling Resistance - Fabrics Thicker Than 3mm (Random Tumble Pill Tester) at 30 minutes</t>
  </si>
  <si>
    <t>Billing Account Zip Code</t>
  </si>
  <si>
    <t>Breaking Strength and Elongation of Textile Webbing, Tape and Braided Material</t>
  </si>
  <si>
    <t>Determining the Activity of Incorporated Antimicrobial Agents in Polymeric of Hydrophobic Materials</t>
  </si>
  <si>
    <t>Tests and Classification System for Cigarette Ignition Resistance of Components of Upholstered Furniture-Cover Fabric Test</t>
  </si>
  <si>
    <t>Colorfastness to Sodium Hypochlorite Bleach in Home Laundering</t>
  </si>
  <si>
    <t>AATCC 20 &amp; 20A</t>
  </si>
  <si>
    <t>ASTM D629</t>
  </si>
  <si>
    <t>AATCC 20</t>
  </si>
  <si>
    <t>ASTM D1059 &amp; D2260</t>
  </si>
  <si>
    <t>ASTM D1578</t>
  </si>
  <si>
    <t>ASTM D1423</t>
  </si>
  <si>
    <t>ASTM D2259</t>
  </si>
  <si>
    <t>ASTM D3108</t>
  </si>
  <si>
    <t>ASTM D3888</t>
  </si>
  <si>
    <t>ASTM D3775</t>
  </si>
  <si>
    <t>AATCC 100</t>
  </si>
  <si>
    <t>AATCC 147</t>
  </si>
  <si>
    <t>ASTM E2149</t>
  </si>
  <si>
    <t>ASTM E2180</t>
  </si>
  <si>
    <t>AHFA JIFS&amp;G Ch. 10</t>
  </si>
  <si>
    <t>AATCC 8; AHFA JIFS&amp;G Ch. 5</t>
  </si>
  <si>
    <t>AATCC 107; AHFA JIFS&amp;G Ch. 4</t>
  </si>
  <si>
    <t>ASTM D3597-6.7; AHFA JIFS&amp;G Ch. 4</t>
  </si>
  <si>
    <t>AATCC 16; AHFA JIFS&amp;G Ch. 6</t>
  </si>
  <si>
    <t>AHFA JIFS&amp;G Ch. 9</t>
  </si>
  <si>
    <t>ASTM D5034; AHFA JIFS&amp;G Ch. 26</t>
  </si>
  <si>
    <t>ASTM D3775; AHFA JIFS&amp;G Ch. 15</t>
  </si>
  <si>
    <t>ASTM D1683; AHFA JIFS&amp;G Ch.21</t>
  </si>
  <si>
    <t>ASTM D2261; AHFA JIFS&amp;G Ch. 25</t>
  </si>
  <si>
    <t>ASTM D5587-08; AHFA JIFS&amp;G Ch. 25</t>
  </si>
  <si>
    <t>ASTM D4966 - ACT</t>
  </si>
  <si>
    <t>AATCC 8 - ACT</t>
  </si>
  <si>
    <t>AATCC 16.3 - ACT</t>
  </si>
  <si>
    <t>ASTM D5034 - ACT</t>
  </si>
  <si>
    <t>ASTM D4034 - ACT</t>
  </si>
  <si>
    <t>AATCC 61 5A</t>
  </si>
  <si>
    <t>AATCC 188</t>
  </si>
  <si>
    <t>AATCC 8</t>
  </si>
  <si>
    <t>AATCC 61</t>
  </si>
  <si>
    <t>AATCC 16.3</t>
  </si>
  <si>
    <t>AATCC 16 e or 3 or 16.3</t>
  </si>
  <si>
    <t>AATCC 172</t>
  </si>
  <si>
    <t>AATCC 15 Acid Only</t>
  </si>
  <si>
    <t>AATCC 15 Acid &amp; Alkaline</t>
  </si>
  <si>
    <t>AATCC 107</t>
  </si>
  <si>
    <t>AATCC 106</t>
  </si>
  <si>
    <t>AATCC 104</t>
  </si>
  <si>
    <t>AATCC 125</t>
  </si>
  <si>
    <t>AATCC 163</t>
  </si>
  <si>
    <t>AATCC 132</t>
  </si>
  <si>
    <t>ASTM D4966  Option 1</t>
  </si>
  <si>
    <t>ASTM D4966</t>
  </si>
  <si>
    <t>ASTM D6797</t>
  </si>
  <si>
    <t>ASTM D3786/D3786M</t>
  </si>
  <si>
    <t>ASTM D3512/D3512M</t>
  </si>
  <si>
    <t>ASTM D4970/D4970M</t>
  </si>
  <si>
    <t>ASTM D7142</t>
  </si>
  <si>
    <t>ASTM D6614</t>
  </si>
  <si>
    <t>ASTM D2594</t>
  </si>
  <si>
    <t>ASTM D4964</t>
  </si>
  <si>
    <t>ASTM D5034</t>
  </si>
  <si>
    <t>ASTM D5035</t>
  </si>
  <si>
    <t>ASTM D4632</t>
  </si>
  <si>
    <t>ASTM D2261</t>
  </si>
  <si>
    <t>ASTM D5735</t>
  </si>
  <si>
    <t>ASTM D5587</t>
  </si>
  <si>
    <t>ASTM D4533</t>
  </si>
  <si>
    <t>ASTM D 1683</t>
  </si>
  <si>
    <t>ASTM D6775</t>
  </si>
  <si>
    <t>16 CFR 1610/ASTM D1230</t>
  </si>
  <si>
    <t>16 CFR 1610 (ASTM D3776)</t>
  </si>
  <si>
    <t>AATCC 81</t>
  </si>
  <si>
    <t>AATCC 144</t>
  </si>
  <si>
    <t>AATCC 79: Option A</t>
  </si>
  <si>
    <t>AATCC 79: Option B</t>
  </si>
  <si>
    <t>AATCC-195</t>
  </si>
  <si>
    <t>ASTM D737</t>
  </si>
  <si>
    <t>ASTM D3938</t>
  </si>
  <si>
    <t>ASTM D751 Sect 10.2</t>
  </si>
  <si>
    <t>ASTM D3774</t>
  </si>
  <si>
    <t>AATCC 135 / Stretch Method</t>
  </si>
  <si>
    <t>AATCC 130</t>
  </si>
  <si>
    <t>ASTM D4265</t>
  </si>
  <si>
    <t>AATCC 124</t>
  </si>
  <si>
    <t>AATCC 88B</t>
  </si>
  <si>
    <t>ASTM D3939/D3939M</t>
  </si>
  <si>
    <t>AATCC 22</t>
  </si>
  <si>
    <t>ASTM D4772</t>
  </si>
  <si>
    <t>AATCC 193</t>
  </si>
  <si>
    <t>AATCC 118</t>
  </si>
  <si>
    <t>AATCC 179</t>
  </si>
  <si>
    <t>AATCC 169</t>
  </si>
  <si>
    <t>AATCC 186</t>
  </si>
  <si>
    <t>AATCC 16.1</t>
  </si>
  <si>
    <t>ASTM D4798-04</t>
  </si>
  <si>
    <t>Accelerated Weathering Test Conditions and Procedures for Bituminous Materials - Cycle A</t>
  </si>
  <si>
    <t>UFAC -Fabric Classification</t>
  </si>
  <si>
    <t>Option I</t>
  </si>
  <si>
    <t>Option II</t>
  </si>
  <si>
    <t>Colorfastness: Dye Transfer in Storage; Fabric to Fabric - Option I (48 hour room temp test)</t>
  </si>
  <si>
    <t>Colorfastness: Dye Transfer in Storage; Fabric to Fabric - Option II (Accelerated 4 hour oven test)</t>
  </si>
  <si>
    <t>CAN/CGSB-4.2 No. 6-2013</t>
  </si>
  <si>
    <t>Determination of Width and Length of Textile Fabrics</t>
  </si>
  <si>
    <t>3 yds full width (min)</t>
  </si>
  <si>
    <t>Unit Mass of Fabrics</t>
  </si>
  <si>
    <t>CAN/CGSB-4.2 No. 5.1-M90</t>
  </si>
  <si>
    <t>CAN/CGSB-4.2 No. 4.1-2008</t>
  </si>
  <si>
    <t>3 or 1/2 yard</t>
  </si>
  <si>
    <t>CAN/CGSB-4.2 No. 51.2-M87</t>
  </si>
  <si>
    <t>Breaking Strength of Fabrics - Grab Method - Constant-Time-to-Break Principle</t>
  </si>
  <si>
    <t>Shipping Address if different from billing address</t>
  </si>
  <si>
    <t>Unless otherwise specified, the latest publication of a test method is run.  Test methods with older publication dates can be run if requested.</t>
  </si>
  <si>
    <t>contact for instructions</t>
  </si>
  <si>
    <t>Determination of Number of Threads Per Unit Length - Woven Fabrics</t>
  </si>
  <si>
    <t>Tearing Strength - Single Rip Method</t>
  </si>
  <si>
    <t>Colorfastness to Light: Outdoor-Option 16.1 (Actual outdoor weathering utilizing a weathering station)</t>
  </si>
  <si>
    <t>Absorption of Nonwovens - Liquid wicking rate</t>
  </si>
  <si>
    <t>Carrier &amp; Shipping Speed</t>
  </si>
  <si>
    <t>PIA-Test Method-6016</t>
  </si>
  <si>
    <t>AATCC 42</t>
  </si>
  <si>
    <t>Water Resistance: Impact Penetration Test</t>
  </si>
  <si>
    <t>Additional Shake Time - Above 1 hour (specify time to shake $5/hr.) for ASTM E2149</t>
  </si>
  <si>
    <t>Repeated Home Laundering (automated washer)-AATCC Liquid Detergent w/o Brightener</t>
  </si>
  <si>
    <t>Fit Properties of Socks - NAHM forms &amp; Stretch information - ORIGINAL STATE</t>
  </si>
  <si>
    <t>Fit Properties of Socks - NAHM forms &amp; Stretch information - AFTER 3 HOME LAUNDERINGS</t>
  </si>
  <si>
    <t>Accelerated Exposure of Automotive Interior Trim Components - Flat Array Xenon Arc Apparatus</t>
  </si>
  <si>
    <t>SAE J2412-04</t>
  </si>
  <si>
    <r>
      <t>Air Permeability - Australian Standard  (38 cm</t>
    </r>
    <r>
      <rPr>
        <vertAlign val="superscript"/>
        <sz val="8"/>
        <rFont val="Arial Narrow"/>
        <family val="2"/>
      </rPr>
      <t xml:space="preserve">2 </t>
    </r>
    <r>
      <rPr>
        <sz val="8"/>
        <rFont val="Arial Narrow"/>
        <family val="2"/>
      </rPr>
      <t>sample head, 98 Pa, cm</t>
    </r>
    <r>
      <rPr>
        <vertAlign val="superscript"/>
        <sz val="8"/>
        <rFont val="Arial Narrow"/>
        <family val="2"/>
      </rPr>
      <t>3</t>
    </r>
    <r>
      <rPr>
        <sz val="8"/>
        <rFont val="Arial Narrow"/>
        <family val="2"/>
      </rPr>
      <t>/cm</t>
    </r>
    <r>
      <rPr>
        <vertAlign val="superscript"/>
        <sz val="8"/>
        <rFont val="Arial Narrow"/>
        <family val="2"/>
      </rPr>
      <t>2</t>
    </r>
    <r>
      <rPr>
        <sz val="8"/>
        <rFont val="Arial Narrow"/>
        <family val="2"/>
      </rPr>
      <t>/s)</t>
    </r>
  </si>
  <si>
    <t>AS 2001.2.34-1990</t>
  </si>
  <si>
    <t>Colorfastness to Crocking - Wet and Dry</t>
  </si>
  <si>
    <t>ASTM D3107</t>
  </si>
  <si>
    <t>Stretch Properties of Fabrics Woven from Stretch Yarns</t>
  </si>
  <si>
    <t>Determination of Resistance to Surface Wetting (Spray Test)</t>
  </si>
  <si>
    <t>ISO 4920:2012</t>
  </si>
  <si>
    <t>1 Sock</t>
  </si>
  <si>
    <t>Sample Style Number(s)</t>
  </si>
  <si>
    <t>Sample Color(s)</t>
  </si>
  <si>
    <t>Sample Description(s)</t>
  </si>
  <si>
    <t>Seam Slippage - Woven Fabrics (testing both directions)</t>
  </si>
  <si>
    <t>Repeated Laundering Procedure (Wash/Dry Cycles in a dedicated washer/dryer pair)</t>
  </si>
  <si>
    <t>Dedicated washer/dryer pair</t>
  </si>
  <si>
    <t>Automated washer</t>
  </si>
  <si>
    <t>Brush Pilling:  Pilling Resistance</t>
  </si>
  <si>
    <t>Drying Rate - Air Flow Method</t>
  </si>
  <si>
    <t>Drying Rate - Heated Plate Method</t>
  </si>
  <si>
    <t>AATCC 201</t>
  </si>
  <si>
    <t>AATCC 200</t>
  </si>
  <si>
    <t>AATCC 127</t>
  </si>
  <si>
    <t>Water Resistance: Hydrostatic Pressure Test</t>
  </si>
  <si>
    <t>Linear Dimensional Change</t>
  </si>
  <si>
    <t>ASTM D1204</t>
  </si>
  <si>
    <t>Formaldehyde Detection - Free and Hydrolyzed Determination of: Water Extraction Method</t>
  </si>
  <si>
    <t>AATCC 206</t>
  </si>
  <si>
    <t>AATCC 112</t>
  </si>
  <si>
    <t>Repeated Home Laundering</t>
  </si>
  <si>
    <t>ASTM D1388 - Option A</t>
  </si>
  <si>
    <t>Stiffness of Fabrics - Option A: Using the Shirley Stiffness Tester</t>
  </si>
  <si>
    <t>Pilling Resistance:  ICI Pill Box Method</t>
  </si>
  <si>
    <t>Snagging - SnagPod Tester</t>
  </si>
  <si>
    <t>4 socks</t>
  </si>
  <si>
    <t>Picks Per Inch - Thread Count</t>
  </si>
  <si>
    <t>Per wash/dry cycle</t>
  </si>
  <si>
    <t>Option:  1A</t>
  </si>
  <si>
    <t>Option:  1B</t>
  </si>
  <si>
    <t>Option:  2A</t>
  </si>
  <si>
    <t>Option:  3A</t>
  </si>
  <si>
    <t>Option:  4A</t>
  </si>
  <si>
    <t>Option: 5A</t>
  </si>
  <si>
    <t>AATCC 135 - 5X</t>
  </si>
  <si>
    <t>AATCC 150 - 5X</t>
  </si>
  <si>
    <t>AATCC 135 - 3X</t>
  </si>
  <si>
    <t>AATCC 150 -3X</t>
  </si>
  <si>
    <t>Dimensional Change / Stability (Shrinkage) - Garments After Home Laundering at 3X</t>
  </si>
  <si>
    <t>Dimensional Change / Stability (Shrinkage) - Garments After Home Laundering at 5X</t>
  </si>
  <si>
    <t>Dimensional Change / Stability (Shrinkage) - Fabrics After Home Laundering at 3X</t>
  </si>
  <si>
    <t>Dimensional Change / Stability (Shrinkage) - Fabrics After Home Laundering at 5X</t>
  </si>
  <si>
    <t>AATCC LP1</t>
  </si>
  <si>
    <t>AATCC LP2</t>
  </si>
  <si>
    <t>Price is:</t>
  </si>
  <si>
    <t>Abrasion Testing:</t>
  </si>
  <si>
    <t>Other Durability Testing:</t>
  </si>
  <si>
    <t>Stretch Testing:</t>
  </si>
  <si>
    <t>Tensile, Burst, Tear, Seam Strength and Peel Testing:</t>
  </si>
  <si>
    <t>Pill and Snag Testing:</t>
  </si>
  <si>
    <t>Option: 4A</t>
  </si>
  <si>
    <t>Option: 3A</t>
  </si>
  <si>
    <t>Option: 2A</t>
  </si>
  <si>
    <t>Option: 1B</t>
  </si>
  <si>
    <t>Option: 1A</t>
  </si>
  <si>
    <t>Adding 90 and 120 minutes (addition to 30 and 60 minutes)</t>
  </si>
  <si>
    <t>Flammability of Wearing Apparel - Test face of fabric</t>
  </si>
  <si>
    <t>Flammability of Wearing Apparel - Test face &amp; back of fabric</t>
  </si>
  <si>
    <t>ASTM D2724</t>
  </si>
  <si>
    <t>Performance of Bonded, Fused, and Laminated Apparel Fabrics - Bond Strength Option Only</t>
  </si>
  <si>
    <t>Bond Strength of Bonded and Laminated Fabrics</t>
  </si>
  <si>
    <t>AATCC 136</t>
  </si>
  <si>
    <t>Upholstery Testing</t>
  </si>
  <si>
    <t>Antibacterial Finishes: Natick Clarification for Testing for AATCC 100</t>
  </si>
  <si>
    <t>Cost of Antimicrobial tests are based on the standard test methods.  Any modification, laundering or special request may increase the final cost and turnaround time.</t>
  </si>
  <si>
    <t>Antibacterial Activity Assessment of Textile Materials: Agar Plate Method</t>
  </si>
  <si>
    <t>AATCC90</t>
  </si>
  <si>
    <t>Antimicrobial Activity Assessment of New Carpets, Pt I: Qualitative : Single Streak Method</t>
  </si>
  <si>
    <t>AATCC174, Pt I</t>
  </si>
  <si>
    <t>10" * 10"</t>
  </si>
  <si>
    <t>Antimicrobial Activity Assessment of New Carpets, Pt II: Quantitative</t>
  </si>
  <si>
    <t>AATCC174, Pt II</t>
  </si>
  <si>
    <t>Quantitative Evaluation of the Antibacterial Properties of Porous Antibacterial Treated Articles</t>
  </si>
  <si>
    <t>ASTM E3160</t>
  </si>
  <si>
    <t>Water Vapor Transmission of Textiles</t>
  </si>
  <si>
    <t>AATCC 204</t>
  </si>
  <si>
    <t>AATCC 208</t>
  </si>
  <si>
    <t>Fit Properties of Socks - NAHM forms ONLY - ORIGINAL STATE</t>
  </si>
  <si>
    <t>Burst Strength - Diaphragm Pressure Test - Mullen Burst Tester</t>
  </si>
  <si>
    <t>CAN/CGSB-4.2 No. 11.1-94 2013</t>
  </si>
  <si>
    <t>CAN/CGSB 4.2 18.3-97</t>
  </si>
  <si>
    <t>Pilling Resistance:  Rotating Box Method</t>
  </si>
  <si>
    <t>CAN/CGSB-4.2 No.51.1-95</t>
  </si>
  <si>
    <t>2 hour run time</t>
  </si>
  <si>
    <t>10 hour run time</t>
  </si>
  <si>
    <t>Knitted Fabric Count - Wales and Courses per Centimetre</t>
  </si>
  <si>
    <t>Colorfastness to Artificial Light - Xenon Arc Fading Lamp Test</t>
  </si>
  <si>
    <t>Horizontal Wicking of Textiles</t>
  </si>
  <si>
    <t>AATCC 198</t>
  </si>
  <si>
    <t>INPUT# of double rubs here:</t>
  </si>
  <si>
    <t>Wire Screen or Cotton Duck?</t>
  </si>
  <si>
    <t>Back the Samples with Foam?</t>
  </si>
  <si>
    <t>Wyzenbeek Abrasion</t>
  </si>
  <si>
    <t>ASTM D4157; AHFA JIFS&amp;G Ch. 1
or
ASTM D4157 - ACT</t>
  </si>
  <si>
    <t># over 30,000</t>
  </si>
  <si>
    <t>Yes</t>
  </si>
  <si>
    <t>Wire Screen</t>
  </si>
  <si>
    <t>ISO 6330:2012</t>
  </si>
  <si>
    <t>Seam Slippage - Upholstery</t>
  </si>
  <si>
    <t>ASTM D4034</t>
  </si>
  <si>
    <t>ISO 9237-1995</t>
  </si>
  <si>
    <t>Pocket Reinforcement</t>
  </si>
  <si>
    <t>ASTM D7506/D7506M</t>
  </si>
  <si>
    <t>ISO 14419-2010</t>
  </si>
  <si>
    <t>1/4 yard</t>
  </si>
  <si>
    <t>Assessing the Appearance of Creases in Fabric After Cleansing</t>
  </si>
  <si>
    <t>ISO 7769-2009</t>
  </si>
  <si>
    <t>Retention of Creases in Fabrics after Repeated Home Laundering</t>
  </si>
  <si>
    <t>AATCC 88C</t>
  </si>
  <si>
    <t>CAN/CGSB-4.2 No. 27.5-2008</t>
  </si>
  <si>
    <t>AATCC 158 - 1X</t>
  </si>
  <si>
    <t>AATCC 158 - 3X</t>
  </si>
  <si>
    <t>AATCC 158 - 5X</t>
  </si>
  <si>
    <t>Dimensional Change / Stability (Shrinkage) - Drycleaning in Perchloroethylene: Machine Method 1X</t>
  </si>
  <si>
    <t>Dimensional Change / Stability (Shrinkage) - Drycleaning in Perchloroethylene: Machine Method 3X</t>
  </si>
  <si>
    <t>Dimensional Change / Stability (Shrinkage) - Drycleaning in Perchloroethylene: Machine Method 5X</t>
  </si>
  <si>
    <t>Fabric Weight - Option B - Full Width Sample</t>
  </si>
  <si>
    <t>Fabric Weight - Option D - Narrow Fabric</t>
  </si>
  <si>
    <t>Fabric Weight - Option C - Small Swatch of Fabric</t>
  </si>
  <si>
    <t>ASTM D3776 - Option B</t>
  </si>
  <si>
    <t>ASTM D3776 - Option C</t>
  </si>
  <si>
    <t>ASTM D3776 - Option D</t>
  </si>
  <si>
    <t>Appearance of Apparel and Other Textile End Products after Home Laundering</t>
  </si>
  <si>
    <t>AATCC 143</t>
  </si>
  <si>
    <t>15 socks or legs</t>
  </si>
  <si>
    <t>Graduated Hosiery Compression - Bolam HATRA™ Type Tester - Graduated Compression Hosiery</t>
  </si>
  <si>
    <t>Graduated Hosiery Compression - Bolam HATRA™ Type Tester - Anti-Embolism Hosiery</t>
  </si>
  <si>
    <t>Graduated Hosiery Compression - Bolam HATRA™ Type Tester - Graduated Support Hosiery</t>
  </si>
  <si>
    <t>Graduated Hosiery Compression - Bolam HATRA™ Type Tester - NAHM Profile Plate Size 11.0</t>
  </si>
  <si>
    <t>Graduated Hosiery Compression - Bolam HATRA™ Type Tester - NAHM Profile Plate Size 13.0</t>
  </si>
  <si>
    <t>Graduated Hosiery Compression - Bolam HATRA™ Type Tester - NAHM Profile Plate Size 15.0</t>
  </si>
  <si>
    <t>Compression (Graduated) Testing:</t>
  </si>
  <si>
    <t>Graduated Hosiery Compression - Bolam HATRA™ Type Tester - Sleeves</t>
  </si>
  <si>
    <t>4 sleeves</t>
  </si>
  <si>
    <r>
      <t xml:space="preserve">The below testing requires you to supply the testing lab with </t>
    </r>
    <r>
      <rPr>
        <b/>
        <i/>
        <u/>
        <sz val="9"/>
        <color rgb="FFFF0000"/>
        <rFont val="Arial Narrow"/>
        <family val="2"/>
      </rPr>
      <t>known wearing circumferences at the ankle/calf/thigh</t>
    </r>
    <r>
      <rPr>
        <b/>
        <i/>
        <sz val="9"/>
        <color rgb="FFFF0000"/>
        <rFont val="Arial Narrow"/>
        <family val="2"/>
      </rPr>
      <t xml:space="preserve"> &amp; </t>
    </r>
    <r>
      <rPr>
        <b/>
        <i/>
        <u/>
        <sz val="9"/>
        <color rgb="FFFF0000"/>
        <rFont val="Arial Narrow"/>
        <family val="2"/>
      </rPr>
      <t>donning height or machine set up criteria</t>
    </r>
  </si>
  <si>
    <r>
      <t xml:space="preserve">The below testing requires you to supply the testing lab with the </t>
    </r>
    <r>
      <rPr>
        <b/>
        <i/>
        <u/>
        <sz val="9"/>
        <color rgb="FFFF0000"/>
        <rFont val="Arial Narrow"/>
        <family val="2"/>
      </rPr>
      <t>NAHM Sock Size</t>
    </r>
  </si>
  <si>
    <t>contact: Jodi Geis 828-327-7000 x4115</t>
  </si>
  <si>
    <t>Pilling After Repeated Home Laundering - Appearance of Pill and Fuzz - After 1X Home Laundering</t>
  </si>
  <si>
    <t>Pilling After Repeated Home Laundering - Appearance of Pill and Fuzz - After 3X Home Laundering</t>
  </si>
  <si>
    <t>Pilling After Repeated Home Laundering - Appearance of Pill and Fuzz - After 5X Home Laundering</t>
  </si>
  <si>
    <t>Appearance After Home Laundering-Color Change, Skew, Pill, Fuzz</t>
  </si>
  <si>
    <t>CYCLES</t>
  </si>
  <si>
    <r>
      <t xml:space="preserve">Pilling Resistance - Fabrics Less Than 3mm (Martindale Tester) </t>
    </r>
    <r>
      <rPr>
        <b/>
        <sz val="8"/>
        <rFont val="Arial Narrow"/>
        <family val="2"/>
      </rPr>
      <t xml:space="preserve">ORIGINAL STATE </t>
    </r>
  </si>
  <si>
    <t>ASTM D3776 - Sock Weight</t>
  </si>
  <si>
    <t>Fabric Weight - Option B (modified) - Full SOCK Weight</t>
  </si>
  <si>
    <t>Return Tested Samples</t>
  </si>
  <si>
    <t>Add shipping and handling fee to this invoice</t>
  </si>
  <si>
    <t xml:space="preserve">A handling fee of $10.00 will be added to this invoice for all returned samples.  Shipping fees apply. </t>
  </si>
  <si>
    <t>Customer Will Pick Up within 2 weeks of completion - samples not picked up will be destroyed after 6 months</t>
  </si>
  <si>
    <t>Phenol Levels (Textiles)</t>
  </si>
  <si>
    <t>PO # if applicable</t>
  </si>
  <si>
    <t>EXPRESS TESTING (IF APPLICABLE)</t>
  </si>
  <si>
    <t>RETURN TESTED SAMPLES (IF APPLICABLE)</t>
  </si>
  <si>
    <t>SAMPLE IDENTIFICATION</t>
  </si>
  <si>
    <t>SAMPLES REQUIRING HOME LAUNDERING - INSTRUCTIONS</t>
  </si>
  <si>
    <t>Detergent:</t>
  </si>
  <si>
    <t>Hand Wash</t>
  </si>
  <si>
    <t>Delicate Wash</t>
  </si>
  <si>
    <t>WASH:</t>
  </si>
  <si>
    <t>Top Load Machine</t>
  </si>
  <si>
    <t>Tide Original Powder</t>
  </si>
  <si>
    <t>DRY:</t>
  </si>
  <si>
    <t>Tumble</t>
  </si>
  <si>
    <t>Line/Drip</t>
  </si>
  <si>
    <t>Lay Flat</t>
  </si>
  <si>
    <t>High</t>
  </si>
  <si>
    <t>Medium</t>
  </si>
  <si>
    <t>Low/Delicate</t>
  </si>
  <si>
    <t>*Test results will ONLY be sent to those emails listed here</t>
  </si>
  <si>
    <t>TEST RESULT DISTRIBUTION*:</t>
  </si>
  <si>
    <r>
      <t xml:space="preserve">The below testing requires you to supply the testing lab with </t>
    </r>
    <r>
      <rPr>
        <b/>
        <i/>
        <u/>
        <sz val="9"/>
        <color rgb="FFFF0000"/>
        <rFont val="Arial Narrow"/>
        <family val="2"/>
      </rPr>
      <t>known wearing circumferences and designated the spot to be tested</t>
    </r>
  </si>
  <si>
    <t>Please indicate face &amp; selvage on fabric if applicable</t>
  </si>
  <si>
    <t>**Please note: Invoice will come from CVCC (Catawba Valley Community College)  Please make checks payable to "CVCC".</t>
  </si>
  <si>
    <r>
      <t xml:space="preserve">Please fill out items in </t>
    </r>
    <r>
      <rPr>
        <b/>
        <i/>
        <sz val="9"/>
        <color rgb="FF0070C0"/>
        <rFont val="Arial"/>
        <family val="2"/>
      </rPr>
      <t>BLUE</t>
    </r>
    <r>
      <rPr>
        <b/>
        <i/>
        <sz val="9"/>
        <color indexed="56"/>
        <rFont val="Arial"/>
        <family val="2"/>
      </rPr>
      <t xml:space="preserve"> </t>
    </r>
    <r>
      <rPr>
        <b/>
        <i/>
        <sz val="9"/>
        <rFont val="Arial"/>
        <family val="2"/>
      </rPr>
      <t>and include a copy of this form in with shipment</t>
    </r>
  </si>
  <si>
    <t>Amount of Fabric /Garments Needed</t>
  </si>
  <si>
    <t>Handling Fee</t>
  </si>
  <si>
    <t xml:space="preserve"> "X" for Return samples</t>
  </si>
  <si>
    <t>Carrier:</t>
  </si>
  <si>
    <t>Tracking #:</t>
  </si>
  <si>
    <t>Shipping Cost</t>
  </si>
  <si>
    <t>TEST REQUEST FORM</t>
  </si>
  <si>
    <t>Front Load Machine</t>
  </si>
  <si>
    <t>Liquid Tide Original</t>
  </si>
  <si>
    <t>Liquid AATCC</t>
  </si>
  <si>
    <t>Absorption of Nonwovens - Liquid Absorptive Capacity</t>
  </si>
  <si>
    <t>Additional charge for &gt; 1 wash</t>
  </si>
  <si>
    <r>
      <t xml:space="preserve">provide laundering instructions on Page 1 -  </t>
    </r>
    <r>
      <rPr>
        <b/>
        <sz val="8"/>
        <rFont val="Arial Narrow"/>
        <family val="2"/>
      </rPr>
      <t>Added charges for laundering</t>
    </r>
  </si>
  <si>
    <r>
      <t xml:space="preserve">Pilling Resistance - Fabrics Less Than 3mm (Martindale Tester) </t>
    </r>
    <r>
      <rPr>
        <b/>
        <sz val="8"/>
        <rFont val="Arial Narrow"/>
        <family val="2"/>
      </rPr>
      <t>AFTER 1X LAUNDERING</t>
    </r>
    <r>
      <rPr>
        <sz val="8"/>
        <rFont val="Arial Narrow"/>
        <family val="2"/>
      </rPr>
      <t xml:space="preserve"> 
(provide laundering instructions on Page 1)</t>
    </r>
  </si>
  <si>
    <t>I have provided my shipper, account # and zip code below OR I have enclosed my own shipping label</t>
  </si>
  <si>
    <t xml:space="preserve"> "X" for Express </t>
  </si>
  <si>
    <t>Moisture Vapor Transmission - MVTR (Water Vapor Transmission) Water Method at 23˚C</t>
  </si>
  <si>
    <t>Moisture Vapor Transmission - MVTR (Water Vapor Transmission) Desiccant Method at 32.2˚C</t>
  </si>
  <si>
    <t>Moisture Vapor Transmission - MVTR (Water Vapor Transmission) Water Method at 32.2˚C</t>
  </si>
  <si>
    <t>Moisture Vapor Transmission - MVTR (Water Vapor Transmission) Desiccant Method at 23˚C</t>
  </si>
  <si>
    <t>3 garments / 3' x 3'</t>
  </si>
  <si>
    <t>AATCC135 (3, IV, A, iii) for FR fabrics</t>
  </si>
  <si>
    <t>Wale and Course Count of Weft Knitted Fabrics</t>
  </si>
  <si>
    <t>ASTM D8007</t>
  </si>
  <si>
    <t>AATCC Powder</t>
  </si>
  <si>
    <t>Temp:</t>
  </si>
  <si>
    <t>ISO 13934-1:2013</t>
  </si>
  <si>
    <t>ISO 13934-2-2014</t>
  </si>
  <si>
    <r>
      <t>Air Permeability - International Standard  (20 cm</t>
    </r>
    <r>
      <rPr>
        <vertAlign val="superscript"/>
        <sz val="8"/>
        <rFont val="Arial Narrow"/>
        <family val="2"/>
      </rPr>
      <t xml:space="preserve">2 </t>
    </r>
    <r>
      <rPr>
        <sz val="8"/>
        <rFont val="Arial Narrow"/>
        <family val="2"/>
      </rPr>
      <t>sample head; 100 Pa (1mbar); mm/s) (Apparel)</t>
    </r>
  </si>
  <si>
    <r>
      <t>Air Permeability - International Standard  (20 cm</t>
    </r>
    <r>
      <rPr>
        <vertAlign val="superscript"/>
        <sz val="8"/>
        <rFont val="Arial Narrow"/>
        <family val="2"/>
      </rPr>
      <t xml:space="preserve">2 </t>
    </r>
    <r>
      <rPr>
        <sz val="8"/>
        <rFont val="Arial Narrow"/>
        <family val="2"/>
      </rPr>
      <t>sample head; 200 Pa; mm/s) (Industrial Fabrics)</t>
    </r>
  </si>
  <si>
    <t>Water Resistance: Hydrostatic Pressure Using a Restrain Test</t>
  </si>
  <si>
    <t>CAN/CGSB-4.2 No. 58-2019</t>
  </si>
  <si>
    <t>ASTM D4830 - ASTM D5035</t>
  </si>
  <si>
    <t>Break Strength &amp; Elongation of Fabrics - as referenced in ASTM D4830 Roofing &amp; Waterproofing</t>
  </si>
  <si>
    <t>Tear Strength of Non-Woven Fabrics-as referenced in ASTM D4830 Roofing &amp; Waterproofing</t>
  </si>
  <si>
    <t>ASTM D4830 - ASTM D5733</t>
  </si>
  <si>
    <t>Is this the first time you've tested with us? "X" here</t>
  </si>
  <si>
    <t xml:space="preserve">Please note: Testing methods are destructive to fabrics. Only what is left after testing is complete will be returned. </t>
  </si>
  <si>
    <t>Not supplying enough samples/yardage will increase testing turnaround time.</t>
  </si>
  <si>
    <r>
      <t xml:space="preserve">INVOICING INFORMATION: </t>
    </r>
    <r>
      <rPr>
        <b/>
        <sz val="9"/>
        <rFont val="Arial"/>
        <family val="2"/>
      </rPr>
      <t xml:space="preserve">                                     </t>
    </r>
    <r>
      <rPr>
        <sz val="9"/>
        <rFont val="Arial"/>
        <family val="2"/>
      </rPr>
      <t>Visit our website for Frequently Asked Questions - www.manufacturingsolutionscenter.org</t>
    </r>
  </si>
  <si>
    <t>*If testing permits, some test methods can be performed in 2 business days or less for double the cost.</t>
  </si>
  <si>
    <t>*Certain Antimicrobial Testing can be performed in 5 business days or less for double the cost.</t>
  </si>
  <si>
    <t>Hot (120˚F)</t>
  </si>
  <si>
    <t>4 hour run time</t>
  </si>
  <si>
    <t>Dimensional Change / Stability (Shrinkage) - ISO Method (1X)</t>
  </si>
  <si>
    <t>Snag Resistance - Penney's Snag Tester</t>
  </si>
  <si>
    <t>VF Workwear Work Instruction: WW-300</t>
  </si>
  <si>
    <t>Colorfastness to Non-Chlorine Bleach (Home Launders 5X)</t>
  </si>
  <si>
    <t>ASTM D4970/D4970M - ACT</t>
  </si>
  <si>
    <r>
      <t xml:space="preserve">Pilling Resistance - Fabrics Less Than 3mm (Martindale Tester) </t>
    </r>
    <r>
      <rPr>
        <b/>
        <sz val="8"/>
        <rFont val="Arial Narrow"/>
        <family val="2"/>
      </rPr>
      <t>ORIGINAL STATE</t>
    </r>
    <r>
      <rPr>
        <sz val="8"/>
        <rFont val="Arial Narrow"/>
        <family val="2"/>
      </rPr>
      <t xml:space="preserve"> (1,000 movements)</t>
    </r>
  </si>
  <si>
    <t>Break Strength &amp; Elongation - Woven &amp; Knit Upholstery</t>
  </si>
  <si>
    <t>Repeated Industrial Laundering</t>
  </si>
  <si>
    <t>Resistance to Pilling - Random Tumble Pilling Tester KNIT FABRIC  at 5, 10, 20 and 30 minutes</t>
  </si>
  <si>
    <t>Resistance to Pilling - Random Tumble Pilling Tester WOVEN FABRIC at 30 and 60 minutes</t>
  </si>
  <si>
    <t>Knit</t>
  </si>
  <si>
    <t>Woven</t>
  </si>
  <si>
    <t xml:space="preserve">California Technical Bulletin 117-2013  </t>
  </si>
  <si>
    <t>Propensity to Pilling, Fuzzing or Matting - Random Tumble Pill Method</t>
  </si>
  <si>
    <t>Protective Clothing to Penetration of Synthetic Blood</t>
  </si>
  <si>
    <t>PPE Testing:</t>
  </si>
  <si>
    <t>Untreated controls are not included, they count as an extra test.</t>
  </si>
  <si>
    <t>20 grams</t>
  </si>
  <si>
    <t>Option:  5A</t>
  </si>
  <si>
    <t>with sodium hypochlorite</t>
  </si>
  <si>
    <t>FABRIC</t>
  </si>
  <si>
    <t>SEAMS-lengthwise</t>
  </si>
  <si>
    <t>per specimen</t>
  </si>
  <si>
    <t>MANUFACTURING SOLUTIONS CENTER 
WARRANTY &amp; LIABILITY WAIVER</t>
  </si>
  <si>
    <r>
      <rPr>
        <sz val="12"/>
        <rFont val="Times New Roman"/>
        <family val="1"/>
      </rPr>
      <t xml:space="preserve">The Trustees of Catawba Valley Community College (“CVCC”) and Manufacturing Solutions Center (“MSC”), 301 Conover Station SE, Conover, North Carolina 28613, offers MSC testing services with the terms, conditions, and notices as follows:
</t>
    </r>
    <r>
      <rPr>
        <b/>
        <sz val="12"/>
        <rFont val="Times New Roman"/>
        <family val="1"/>
      </rPr>
      <t>Terms of Use</t>
    </r>
    <r>
      <rPr>
        <sz val="12"/>
        <rFont val="Times New Roman"/>
        <family val="1"/>
      </rPr>
      <t xml:space="preserve">
MSC’s testing services offered to you are conditioned upon your acceptance without modification of the terms, conditions, and notices herein.
</t>
    </r>
    <r>
      <rPr>
        <b/>
        <sz val="12"/>
        <rFont val="Times New Roman"/>
        <family val="1"/>
      </rPr>
      <t>Limitation of Liability</t>
    </r>
    <r>
      <rPr>
        <sz val="12"/>
        <rFont val="Times New Roman"/>
        <family val="1"/>
      </rPr>
      <t xml:space="preserve">
In no event shall CVCC or MSC be liable for any direct, indirect, punitive, incidental, special consequential damages whatsoever arising out of or connected with any products or materials tested by MSC, including the use, inability to use, or performance of products or materials.
</t>
    </r>
    <r>
      <rPr>
        <b/>
        <sz val="12"/>
        <rFont val="Times New Roman"/>
        <family val="1"/>
      </rPr>
      <t>Limited Warranty</t>
    </r>
    <r>
      <rPr>
        <sz val="12"/>
        <rFont val="Times New Roman"/>
        <family val="1"/>
      </rPr>
      <t xml:space="preserve">
No claims, representations, or warranties, whether express or implied, are made by MSC or CVCC as to the safety, reliability, durability, and/or performance of any tested products.  You agree to waive any and all warranties.  
</t>
    </r>
    <r>
      <rPr>
        <b/>
        <sz val="12"/>
        <rFont val="Times New Roman"/>
        <family val="1"/>
      </rPr>
      <t>Other Statements</t>
    </r>
    <r>
      <rPr>
        <sz val="12"/>
        <rFont val="Times New Roman"/>
        <family val="1"/>
      </rPr>
      <t xml:space="preserve">
CVCC and MSC employees and representatives’ oral or other written statements do not constitute warranties and shall not be relied upon by you.
</t>
    </r>
    <r>
      <rPr>
        <b/>
        <sz val="12"/>
        <rFont val="Times New Roman"/>
        <family val="1"/>
      </rPr>
      <t>Enforceability</t>
    </r>
    <r>
      <rPr>
        <sz val="12"/>
        <rFont val="Times New Roman"/>
        <family val="1"/>
      </rPr>
      <t xml:space="preserve"> 
If any part of this Warranty &amp; Liability Waiver is determined to be void, invalid, unenforceable, or illegal, then the invalid or unenforceable provision will be deemed superseded by a valid, enforceable provision that most closely matches the intent of the original provision and the remainder of the provisions shall remain in full force or effect.
</t>
    </r>
    <r>
      <rPr>
        <b/>
        <sz val="12"/>
        <rFont val="Times New Roman"/>
        <family val="1"/>
      </rPr>
      <t xml:space="preserve">
Choice of Law</t>
    </r>
    <r>
      <rPr>
        <sz val="12"/>
        <rFont val="Times New Roman"/>
        <family val="1"/>
      </rPr>
      <t xml:space="preserve">
This Warranty &amp; Liability Waiver is governed by the laws of the State of North Carolina. 
</t>
    </r>
    <r>
      <rPr>
        <b/>
        <sz val="12"/>
        <rFont val="Times New Roman"/>
        <family val="1"/>
      </rPr>
      <t>Modification of Terms and Conditions</t>
    </r>
    <r>
      <rPr>
        <sz val="12"/>
        <rFont val="Times New Roman"/>
        <family val="1"/>
      </rPr>
      <t xml:space="preserve">
MSC reserves the right to change the terms, conditions, and notices under which their services are offered.</t>
    </r>
    <r>
      <rPr>
        <sz val="10"/>
        <rFont val="Times New Roman"/>
        <family val="1"/>
      </rPr>
      <t xml:space="preserve">
</t>
    </r>
  </si>
  <si>
    <t>ASTM D519</t>
  </si>
  <si>
    <t>scanned?</t>
  </si>
  <si>
    <t xml:space="preserve">Shane Lynch, Testing Lab Manager 
Phone: 828-327-7000 Ext.4146 
</t>
  </si>
  <si>
    <t>slynch@manufacturingsolutionscenter.org</t>
  </si>
  <si>
    <t>Resistance of Medical Face Masks to Penetration by Synthetic Blood</t>
  </si>
  <si>
    <t>NAHM forms</t>
  </si>
  <si>
    <t>THA Volumetric Forms</t>
  </si>
  <si>
    <t>Ruler</t>
  </si>
  <si>
    <t>AATCC M14 - ASTM D737</t>
  </si>
  <si>
    <t>TIES</t>
  </si>
  <si>
    <t>Burst Strength - CRE Method (for socks, hosiery, fabric)</t>
  </si>
  <si>
    <t>1/2 yard 
(3 specimens)</t>
  </si>
  <si>
    <t>Break Strength &amp; Elongation - Woven/Knit Wrapped Panels &amp; Uph Walls</t>
  </si>
  <si>
    <t>ASTM F1670/F1670M-ANSI/AAMI PB70:2012</t>
  </si>
  <si>
    <t>ASTM F1670/F1670M:2017</t>
  </si>
  <si>
    <t>CAN/CGSB-4.2  No. 14-2005</t>
  </si>
  <si>
    <t>ASTM D5733-1999</t>
  </si>
  <si>
    <t>ASTM F1862-2017</t>
  </si>
  <si>
    <t>ASTM D276-2012</t>
  </si>
  <si>
    <t>CAN/CGSB-4.2 No. 7-M88-2001</t>
  </si>
  <si>
    <t>ASTM D434-2004/ASTM D3597 - ACT</t>
  </si>
  <si>
    <t>CAN/CGSB 4.2 No. 23-M90-2004</t>
  </si>
  <si>
    <t>Snagging - Mace Snagging using an ABC Tester</t>
  </si>
  <si>
    <t>BS 8479-2008</t>
  </si>
  <si>
    <t>Burst Strength - Inflatable Diaphragm - Mullen Burst Tester</t>
  </si>
  <si>
    <t>CAN/CGSB-4.2 No. 9.2-M90-2013</t>
  </si>
  <si>
    <t>ASTM D751 Sect 12-15; Proc A-2011</t>
  </si>
  <si>
    <t>CAN/CGSB-4.2 No. 12.1-M90-2004</t>
  </si>
  <si>
    <t>ASTM D434-1994</t>
  </si>
  <si>
    <t>ISO 13936-1: 2004</t>
  </si>
  <si>
    <t>NFPA 701-2004 TM1</t>
  </si>
  <si>
    <t>ISO 105-X18: 2007</t>
  </si>
  <si>
    <t>EPA Method 420.1:1978 - Modified</t>
  </si>
  <si>
    <t>ISO 9073-6: 2000 Part 6 Section 5</t>
  </si>
  <si>
    <t>ISO 9073-6: 2000 Part 6 Section 6</t>
  </si>
  <si>
    <t>BS 5636-1990</t>
  </si>
  <si>
    <t>ISO 15797-2002</t>
  </si>
  <si>
    <t>UFAC-1990</t>
  </si>
  <si>
    <t>Skewness Change in Fabric and Garment Twist After Home Laundering</t>
  </si>
  <si>
    <t>N/A</t>
  </si>
  <si>
    <t>Which side of fabric to Desiccant?</t>
  </si>
  <si>
    <t>Face "X"</t>
  </si>
  <si>
    <t>Back "X"</t>
  </si>
  <si>
    <t>Which side of fabric to Water?</t>
  </si>
  <si>
    <t>Billing Email</t>
  </si>
  <si>
    <t>Abrasion Resistance - Fabric (Martindale Tester):
Option 1 = hole in knits or Option 1 = 2 ends break in wovens                    Up to 25,000 movements</t>
  </si>
  <si>
    <t>Specialty Fiber Microscopy/Cross Section $60.50/hr.</t>
  </si>
  <si>
    <t>Repeated Home Laundering ($5.00 per Laundering)-AATCC Powder Detergent w/o Brightener</t>
  </si>
  <si>
    <t>Repeated Home Laundering ($5.00 per Laundering)-AATCC Liquid Detergent w/o Brightener</t>
  </si>
  <si>
    <t>Repeated Home Laundering ($5.00 per Laundering)-Other:___________________________</t>
  </si>
  <si>
    <t>Repeated Industrial Laundering ($14.50 per Laundering)-AATCC Powder Detergent w/o Brightener</t>
  </si>
  <si>
    <t>Repeated Industrial Laundering ($14.50 per Laundering)-AATCC Liquid Detergent w/o Brightener</t>
  </si>
  <si>
    <t>Yarn Count/Denier Count of Yarn in Fabric - $17.25 per yarn</t>
  </si>
  <si>
    <t>Deconstructing Fabric into yarn form so that yarn testing can be performed $60.50 per hour</t>
  </si>
  <si>
    <t>Defect Analysis/Examination $60.50 per hour</t>
  </si>
  <si>
    <t xml:space="preserve">  • 15,000 double rubs $84.50</t>
  </si>
  <si>
    <t xml:space="preserve">  • 30,000 double rubs $102.50</t>
  </si>
  <si>
    <t xml:space="preserve">  • every 5000 double rubs past 30,000 is $16.00 </t>
  </si>
  <si>
    <t>$3.00 pr hour</t>
  </si>
  <si>
    <t xml:space="preserve">Colorfastness to Light: Xenon-Arc - Option 3 or E or 16.3 - $3.00/hr. </t>
  </si>
  <si>
    <t>Movements past 25,000 are $12.00 per each 5,000 movements</t>
  </si>
  <si>
    <r>
      <t xml:space="preserve">Abrasion Resistance-Socks Straight Line Abrasion up to 10,000 cycles - Must have NAHM sock size
</t>
    </r>
    <r>
      <rPr>
        <b/>
        <sz val="8"/>
        <rFont val="Arial Narrow"/>
        <family val="2"/>
      </rPr>
      <t>Circle Which Area to Test:      Sole of Foot,          Ball of Foot,                Heel</t>
    </r>
  </si>
  <si>
    <t>Cycles past 10,000 are $6.00 each additional 1,000 cycles</t>
  </si>
  <si>
    <t>Repeated Home Laundering ($5.00 per Laundering)-AATCC Powder Detergent WITH Brightener</t>
  </si>
  <si>
    <r>
      <t>Repeated Home Laundering at Temps above 120</t>
    </r>
    <r>
      <rPr>
        <sz val="8"/>
        <rFont val="Calibri"/>
        <family val="2"/>
      </rPr>
      <t>°</t>
    </r>
    <r>
      <rPr>
        <sz val="8"/>
        <rFont val="Arial Narrow"/>
        <family val="2"/>
      </rPr>
      <t>f ($5.50 per Laundering)</t>
    </r>
  </si>
  <si>
    <t>Repeated Hand Laundering ($5.00 per Laundering)-AATCC Powder Detergent w/o Brightener</t>
  </si>
  <si>
    <t>Repeated Industrial Laundering ($14.50 per Laundering)-Other:________________________</t>
  </si>
  <si>
    <t xml:space="preserve">Colorfastness to Light: Xenon-Arc - Option 3 or E or 16.3 - $3.00/hr. - </t>
  </si>
  <si>
    <t>Xenon-Arc Exposure Plastics Outdoors Cycle 1 - $3.00/hr.</t>
  </si>
  <si>
    <t>BS EN 14683-2019</t>
  </si>
  <si>
    <t>Method for Determination of Breathability (Differential Pressure Testing)</t>
  </si>
  <si>
    <t xml:space="preserve">Thermal Resistance Using a Sweating Guarded Hot Plate </t>
  </si>
  <si>
    <t>ASTM F1868-Part B</t>
  </si>
  <si>
    <t xml:space="preserve">Evaporative Resistance Using a Sweating Guarded Hot Plate </t>
  </si>
  <si>
    <t>ASTM F1868-Part A</t>
  </si>
  <si>
    <t>Fiber Content/Yarn Count/Construction for Entire Sock (approx. 8-12 yarn counts) ($138.00+$120.75)</t>
  </si>
  <si>
    <t>5 masks</t>
  </si>
  <si>
    <t>TSI Tester using NaCl Solution</t>
  </si>
  <si>
    <t>ASTM F3502</t>
  </si>
  <si>
    <t>4 masks per pressure</t>
  </si>
  <si>
    <t>BS661210:2022-Sect 2 Medical</t>
  </si>
  <si>
    <r>
      <t>BS661210:2022-Sect 3</t>
    </r>
    <r>
      <rPr>
        <sz val="9"/>
        <rFont val="Arial Narrow"/>
        <family val="2"/>
      </rPr>
      <t xml:space="preserve"> </t>
    </r>
    <r>
      <rPr>
        <sz val="8"/>
        <rFont val="Arial Narrow"/>
        <family val="2"/>
      </rPr>
      <t>Anti-embolism</t>
    </r>
  </si>
  <si>
    <t>BS661210:2022-Sect 4 Non-Medical</t>
  </si>
  <si>
    <t>BS661210:2022-Sect 4/MSC-117</t>
  </si>
  <si>
    <t>BS661210:2022</t>
  </si>
  <si>
    <t>Testing set up fee for each package received (NOT each style tested)</t>
  </si>
  <si>
    <t>BS EN ISO 3071:2020</t>
  </si>
  <si>
    <t>Face Mask Testing:</t>
  </si>
  <si>
    <t>21 masks</t>
  </si>
  <si>
    <t>10 masks min.</t>
  </si>
  <si>
    <t>5 masks min.</t>
  </si>
  <si>
    <t>Barrier Face Coverings - Standard Specification - Flat Mask or Fabric</t>
  </si>
  <si>
    <t>Barrier Face Coverings - Standard Specification - Using 3D MSC Mask Box</t>
  </si>
  <si>
    <t>at 8psi</t>
  </si>
  <si>
    <t>at 10.5psi</t>
  </si>
  <si>
    <t>at 12.5psi</t>
  </si>
  <si>
    <t>Alkalinity in Wet Processed Textiles</t>
  </si>
  <si>
    <t>pH Level of Water-Extract from Wet Processed Textiles</t>
  </si>
  <si>
    <t>Precursor for NIOSH test testing:
TEB-APR-STP-0059</t>
  </si>
  <si>
    <t>Precursor for NIOSH testing: 
TEB-APR-STP-0059</t>
  </si>
  <si>
    <t>ASTM F903-18</t>
  </si>
  <si>
    <t>Horizontal Burning - Motor Vehicles</t>
  </si>
  <si>
    <t>ASTM D5132</t>
  </si>
  <si>
    <t>Horizontal Burning - Flammability of Interior Materials</t>
  </si>
  <si>
    <t>FMVSS 302</t>
  </si>
  <si>
    <t>ISO 12945-1: 2020</t>
  </si>
  <si>
    <t>ISO 12945-3:2020( E)</t>
  </si>
  <si>
    <t xml:space="preserve">Pilling Resistance - Martindale Tester </t>
  </si>
  <si>
    <t>ISO 12945-2:2020</t>
  </si>
  <si>
    <t>Run socks until</t>
  </si>
  <si>
    <t>cycles</t>
  </si>
  <si>
    <t>OR</t>
  </si>
  <si>
    <t>movements</t>
  </si>
  <si>
    <t>Run fabric until</t>
  </si>
  <si>
    <t>Run Fabric to end point</t>
  </si>
  <si>
    <t>Run socks until a hole</t>
  </si>
  <si>
    <t>Seam Break Strength (Tested in one direction; seam formed by customer)</t>
  </si>
  <si>
    <t>Resistance to Penetration of Chemical Challenge Option C</t>
  </si>
  <si>
    <t>ASTM E4128</t>
  </si>
  <si>
    <r>
      <t xml:space="preserve">Antimircrobial Performance in/on Polymeric Solids against Staining by </t>
    </r>
    <r>
      <rPr>
        <i/>
        <sz val="8"/>
        <rFont val="Arial Narrow"/>
        <family val="2"/>
      </rPr>
      <t>Streptomyces species</t>
    </r>
  </si>
  <si>
    <t>Simulated Home Laundering Antibacterial Agents</t>
  </si>
  <si>
    <t>ASTM E3162</t>
  </si>
  <si>
    <t>AATCC 197 (Option A) LAUNDERED</t>
  </si>
  <si>
    <t>AATCC 197 (Option A) ORIGINAL</t>
  </si>
  <si>
    <r>
      <t xml:space="preserve">Vertical Wicking Rate - to a specified time (old option A); </t>
    </r>
    <r>
      <rPr>
        <b/>
        <sz val="8"/>
        <rFont val="Arial Narrow"/>
        <family val="2"/>
      </rPr>
      <t>ORIGINAL STATE</t>
    </r>
  </si>
  <si>
    <r>
      <t xml:space="preserve">Vertical Wicking Rate - to a specified time (old option A);  </t>
    </r>
    <r>
      <rPr>
        <b/>
        <sz val="8"/>
        <rFont val="Arial Narrow"/>
        <family val="2"/>
      </rPr>
      <t xml:space="preserve">AFTER LAUNDERING </t>
    </r>
    <r>
      <rPr>
        <sz val="8"/>
        <rFont val="Arial Narrow"/>
        <family val="2"/>
      </rPr>
      <t xml:space="preserve"> </t>
    </r>
  </si>
  <si>
    <t>AATCC 213 (Option B) ORIGINAL</t>
  </si>
  <si>
    <t>AATCC 213 (Option B) LAUNDERED</t>
  </si>
  <si>
    <r>
      <t xml:space="preserve">Vertical Wicking Rate- to specified distance (Old Option B); </t>
    </r>
    <r>
      <rPr>
        <b/>
        <sz val="8"/>
        <rFont val="Arial Narrow"/>
        <family val="2"/>
      </rPr>
      <t xml:space="preserve">ORIGINAL STATE </t>
    </r>
  </si>
  <si>
    <r>
      <t xml:space="preserve">Vertical Wicking Rate- to specified distance (Old Option B); </t>
    </r>
    <r>
      <rPr>
        <b/>
        <sz val="8"/>
        <rFont val="Arial Narrow"/>
        <family val="2"/>
      </rPr>
      <t xml:space="preserve">AFTER LAUNDERING </t>
    </r>
    <r>
      <rPr>
        <sz val="8"/>
        <rFont val="Arial Narrow"/>
        <family val="2"/>
      </rPr>
      <t xml:space="preserve"> </t>
    </r>
  </si>
  <si>
    <t>**Additional Fee if the result of the initial filter load tests determine them to be Type 3 or 4</t>
  </si>
  <si>
    <t>Particle Filtration Testing (PFE) - Flat Mask or Fabric**</t>
  </si>
  <si>
    <t>Particle Filtration Testing (PFE) - Using 3D MSC Mask Box**</t>
  </si>
  <si>
    <t>JIS L 1902:2015</t>
  </si>
  <si>
    <t>ISO 12947-2:2016</t>
  </si>
  <si>
    <t>ISO 11092:2014</t>
  </si>
  <si>
    <t>ISO 811:2018</t>
  </si>
  <si>
    <t>Water Penetration: Hydrostatic Pressure Test; Determination of Resistance</t>
  </si>
  <si>
    <t>ACT Test Method 1 - 2020; Part 1</t>
  </si>
  <si>
    <t>ACT Test Method 1 - 2020; Part 2</t>
  </si>
  <si>
    <t>Assessing Resistance to Liquid Cleaners, Sanitizers and Disinfectants - Coated Fabrics</t>
  </si>
  <si>
    <t>Assessing Resistance to Liquid Cleaners, Sanitizers and Disinfectants - Woven &amp; Knit Fabrics</t>
  </si>
  <si>
    <t>ISO 1419 Method C - ACT</t>
  </si>
  <si>
    <t>Hydrolysis Resistance (Polyurethanes only) - Accelerated Aging</t>
  </si>
  <si>
    <t>7000 Rubs</t>
  </si>
  <si>
    <t>Recycled and Sustainable Material?</t>
  </si>
  <si>
    <r>
      <t>Sock  Size or 
Garment Size</t>
    </r>
    <r>
      <rPr>
        <b/>
        <sz val="8"/>
        <color indexed="18"/>
        <rFont val="Arial"/>
        <family val="2"/>
      </rPr>
      <t xml:space="preserve"> 
(if applicable)</t>
    </r>
  </si>
  <si>
    <t>Very Hot (140˚F)</t>
  </si>
  <si>
    <t>Warm (105˚F)</t>
  </si>
  <si>
    <t>Cold (80˚F)</t>
  </si>
  <si>
    <r>
      <t xml:space="preserve">The MSC is a member of the NC Textile Innovation and Sustainability Engine (NCTISE), a NSF funded program to promote a circular textile economy.  We are tracking the number of tests we conduct on recycled and sustainable materials, so please check the box if your materials fall under one of these classifications.  </t>
    </r>
    <r>
      <rPr>
        <b/>
        <sz val="9"/>
        <rFont val="Arial"/>
        <family val="2"/>
      </rPr>
      <t>Your company and testing information will always be confidential as we will only report the summarized number of tests we conduct throughout the year.</t>
    </r>
    <r>
      <rPr>
        <sz val="9"/>
        <rFont val="Arial"/>
        <family val="2"/>
      </rPr>
      <t xml:space="preserve">  To learn more about NCTISE, visit www.nctise.org . </t>
    </r>
  </si>
  <si>
    <r>
      <t xml:space="preserve">ASTM E96-2024 Modified: Procd A 
</t>
    </r>
    <r>
      <rPr>
        <i/>
        <sz val="8"/>
        <rFont val="Arial Narrow"/>
        <family val="2"/>
      </rPr>
      <t>24 hour run time</t>
    </r>
  </si>
  <si>
    <r>
      <t xml:space="preserve">ASTM E96-2024 Modified: Procd BW 
</t>
    </r>
    <r>
      <rPr>
        <i/>
        <sz val="8"/>
        <rFont val="Arial Narrow"/>
        <family val="2"/>
      </rPr>
      <t>24 hour run time</t>
    </r>
  </si>
  <si>
    <r>
      <t xml:space="preserve">ASTM E96-2024 Modified: Procd C
</t>
    </r>
    <r>
      <rPr>
        <i/>
        <sz val="8"/>
        <rFont val="Arial Narrow"/>
        <family val="2"/>
      </rPr>
      <t>24 hour run time</t>
    </r>
  </si>
  <si>
    <r>
      <t xml:space="preserve">ASTM E96-2024 Modified: Procd D
</t>
    </r>
    <r>
      <rPr>
        <i/>
        <sz val="8"/>
        <rFont val="Arial Narrow"/>
        <family val="2"/>
      </rPr>
      <t>24 hour run time</t>
    </r>
  </si>
  <si>
    <r>
      <t xml:space="preserve">ASTM E96-2024 Modified: Procd B 
</t>
    </r>
    <r>
      <rPr>
        <i/>
        <sz val="8"/>
        <rFont val="Arial Narrow"/>
        <family val="2"/>
      </rPr>
      <t>24 hour run time</t>
    </r>
  </si>
  <si>
    <t>Section 7.3</t>
  </si>
  <si>
    <t>Section 7.4</t>
  </si>
  <si>
    <t xml:space="preserve">Thermal Resistance Under Steady State Conditions- Sweating Guarded Hot Plate </t>
  </si>
  <si>
    <t xml:space="preserve">Water Vapour Resistance Under Steady State Conditions- Sweating Guarded Hot Plate </t>
  </si>
  <si>
    <t>Testing Lab Technician Hourly Rate $65.00/hr.</t>
  </si>
  <si>
    <t>Permanent Press</t>
  </si>
  <si>
    <t>Fiber Fragment Release During Home Laundering</t>
  </si>
  <si>
    <t>AATCC 212</t>
  </si>
  <si>
    <t>AATCC 211</t>
  </si>
  <si>
    <t>Reduction of Bacterial Odor on Antibacterial-Treated Textiles</t>
  </si>
  <si>
    <t>10 grams</t>
  </si>
  <si>
    <t>AATCC 215</t>
  </si>
  <si>
    <t xml:space="preserve">Soil Release - Household Soils (please circle up to 4 soils):
Red Wine                Grape Juice               Orange Juice              Sweat                      Betadine
Urine                       Blood                         Chocolate Syrup         Coffee                     Cola
Salad Dressing        Ketchup                     Mustard                     Standard Dirt           Grass Slurry
Butter                       Mayonnaise </t>
  </si>
  <si>
    <t>This order is subject to the attached warranty and liability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</si>
</sst>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m/dd/yy;@"/>
  </numFmts>
  <fonts count="56" x14ac:knownFonts="1">
    <font>
      <sz val="10"/>
      <name val="Arial"/>
    </font>
    <font>
      <sz val="8"/>
      <name val="Arial"/>
      <family val="2"/>
    </font>
    <font>
      <sz val="10"/>
      <name val="Arial"/>
      <family val="2"/>
    </font>
    <font>
      <u/>
      <sz val="10"/>
      <color indexed="12"/>
      <name val="Arial"/>
      <family val="2"/>
    </font>
    <font>
      <sz val="9"/>
      <name val="Arial"/>
      <family val="2"/>
    </font>
    <font>
      <b/>
      <sz val="10"/>
      <name val="Arial"/>
      <family val="2"/>
    </font>
    <font>
      <b/>
      <i/>
      <sz val="10"/>
      <name val="Arial"/>
      <family val="2"/>
    </font>
    <font>
      <b/>
      <u/>
      <sz val="10"/>
      <name val="Arial"/>
      <family val="2"/>
    </font>
    <font>
      <sz val="10"/>
      <name val="Arial Narrow"/>
      <family val="2"/>
    </font>
    <font>
      <b/>
      <sz val="8"/>
      <name val="Arial Narrow"/>
      <family val="2"/>
    </font>
    <font>
      <sz val="8"/>
      <name val="Arial Narrow"/>
      <family val="2"/>
    </font>
    <font>
      <i/>
      <sz val="8"/>
      <name val="Arial Narrow"/>
      <family val="2"/>
    </font>
    <font>
      <vertAlign val="superscript"/>
      <sz val="8"/>
      <name val="Arial Narrow"/>
      <family val="2"/>
    </font>
    <font>
      <b/>
      <i/>
      <sz val="8"/>
      <name val="Arial"/>
      <family val="2"/>
    </font>
    <font>
      <b/>
      <sz val="9"/>
      <name val="Arial"/>
      <family val="2"/>
    </font>
    <font>
      <b/>
      <sz val="9"/>
      <color indexed="62"/>
      <name val="Arial"/>
      <family val="2"/>
    </font>
    <font>
      <b/>
      <i/>
      <sz val="9"/>
      <name val="Arial"/>
      <family val="2"/>
    </font>
    <font>
      <b/>
      <sz val="12"/>
      <name val="Arial"/>
      <family val="2"/>
    </font>
    <font>
      <b/>
      <sz val="14"/>
      <name val="Arial"/>
      <family val="2"/>
    </font>
    <font>
      <sz val="12"/>
      <name val="Arial"/>
      <family val="2"/>
    </font>
    <font>
      <b/>
      <i/>
      <sz val="8"/>
      <name val="Arial Narrow"/>
      <family val="2"/>
    </font>
    <font>
      <b/>
      <i/>
      <sz val="8.5"/>
      <name val="Arial"/>
      <family val="2"/>
    </font>
    <font>
      <b/>
      <sz val="11"/>
      <name val="Arial"/>
      <family val="2"/>
    </font>
    <font>
      <sz val="7"/>
      <name val="Arial Narrow"/>
      <family val="2"/>
    </font>
    <font>
      <sz val="8"/>
      <name val="Calibri"/>
      <family val="2"/>
    </font>
    <font>
      <b/>
      <sz val="8"/>
      <color indexed="18"/>
      <name val="Arial"/>
      <family val="2"/>
    </font>
    <font>
      <u/>
      <sz val="8"/>
      <color indexed="12"/>
      <name val="Arial"/>
      <family val="2"/>
    </font>
    <font>
      <sz val="6"/>
      <name val="Arial Narrow"/>
      <family val="2"/>
    </font>
    <font>
      <sz val="10.4"/>
      <name val="Arial Narrow"/>
      <family val="2"/>
    </font>
    <font>
      <b/>
      <i/>
      <sz val="9"/>
      <color indexed="56"/>
      <name val="Arial"/>
      <family val="2"/>
    </font>
    <font>
      <b/>
      <i/>
      <sz val="8"/>
      <color rgb="FFFF0000"/>
      <name val="Arial Narrow"/>
      <family val="2"/>
    </font>
    <font>
      <b/>
      <sz val="9"/>
      <color rgb="FFFF0000"/>
      <name val="Arial"/>
      <family val="2"/>
    </font>
    <font>
      <b/>
      <sz val="10"/>
      <color rgb="FFFF0000"/>
      <name val="Arial"/>
      <family val="2"/>
    </font>
    <font>
      <sz val="9"/>
      <color rgb="FFFF0000"/>
      <name val="Arial"/>
      <family val="2"/>
    </font>
    <font>
      <sz val="8"/>
      <color rgb="FF000000"/>
      <name val="Arial Narrow"/>
      <family val="2"/>
    </font>
    <font>
      <b/>
      <sz val="9"/>
      <color rgb="FF003399"/>
      <name val="Arial"/>
      <family val="2"/>
    </font>
    <font>
      <sz val="9"/>
      <color rgb="FF0070C0"/>
      <name val="Arial"/>
      <family val="2"/>
    </font>
    <font>
      <b/>
      <i/>
      <sz val="9"/>
      <color rgb="FFFF0000"/>
      <name val="Arial Narrow"/>
      <family val="2"/>
    </font>
    <font>
      <b/>
      <i/>
      <u/>
      <sz val="9"/>
      <color rgb="FFFF0000"/>
      <name val="Arial Narrow"/>
      <family val="2"/>
    </font>
    <font>
      <sz val="9"/>
      <name val="Arial Narrow"/>
      <family val="2"/>
    </font>
    <font>
      <b/>
      <i/>
      <sz val="8.8000000000000007"/>
      <name val="Arial"/>
      <family val="2"/>
    </font>
    <font>
      <i/>
      <sz val="9"/>
      <color rgb="FFFF0000"/>
      <name val="Arial"/>
      <family val="2"/>
    </font>
    <font>
      <b/>
      <i/>
      <u/>
      <sz val="9"/>
      <name val="Arial"/>
      <family val="2"/>
    </font>
    <font>
      <sz val="9"/>
      <color indexed="62"/>
      <name val="Arial"/>
      <family val="2"/>
    </font>
    <font>
      <sz val="14"/>
      <name val="Arial"/>
      <family val="2"/>
    </font>
    <font>
      <b/>
      <i/>
      <sz val="9"/>
      <color rgb="FF0070C0"/>
      <name val="Arial"/>
      <family val="2"/>
    </font>
    <font>
      <sz val="8"/>
      <color indexed="62"/>
      <name val="Arial Narrow"/>
      <family val="2"/>
    </font>
    <font>
      <i/>
      <u/>
      <sz val="9"/>
      <color rgb="FFFF0000"/>
      <name val="Arial"/>
      <family val="2"/>
    </font>
    <font>
      <i/>
      <sz val="8"/>
      <name val="Arial"/>
      <family val="2"/>
    </font>
    <font>
      <b/>
      <sz val="8"/>
      <color indexed="62"/>
      <name val="Arial Narrow"/>
      <family val="2"/>
    </font>
    <font>
      <b/>
      <sz val="8"/>
      <color rgb="FFFF0000"/>
      <name val="Arial Narrow"/>
      <family val="2"/>
    </font>
    <font>
      <b/>
      <sz val="9"/>
      <color indexed="62"/>
      <name val="Arial Narrow"/>
      <family val="2"/>
    </font>
    <font>
      <b/>
      <sz val="18"/>
      <color rgb="FFFF0000"/>
      <name val="Arial"/>
      <family val="2"/>
    </font>
    <font>
      <sz val="12"/>
      <name val="Times New Roman"/>
      <family val="1"/>
    </font>
    <font>
      <b/>
      <sz val="12"/>
      <name val="Times New Roman"/>
      <family val="1"/>
    </font>
    <font>
      <sz val="10"/>
      <name val="Times New Roman"/>
      <family val="1"/>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9999"/>
        <bgColor indexed="64"/>
      </patternFill>
    </fill>
  </fills>
  <borders count="51">
    <border>
      <left/>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DashDotDot">
        <color indexed="64"/>
      </right>
      <top/>
      <bottom style="thin">
        <color indexed="64"/>
      </bottom>
      <diagonal/>
    </border>
    <border>
      <left/>
      <right style="mediumDashDotDot">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2" fillId="0" borderId="0"/>
  </cellStyleXfs>
  <cellXfs count="801">
    <xf numFmtId="0" fontId="0" fillId="0" borderId="0" xfId="0"/>
    <xf numFmtId="0" fontId="2" fillId="0" borderId="0" xfId="2"/>
    <xf numFmtId="0" fontId="2" fillId="0" borderId="0" xfId="2" applyAlignment="1">
      <alignment horizontal="center"/>
    </xf>
    <xf numFmtId="0" fontId="1" fillId="0" borderId="0" xfId="2" applyFont="1"/>
    <xf numFmtId="0" fontId="2" fillId="0" borderId="0" xfId="2" applyFont="1"/>
    <xf numFmtId="0" fontId="2" fillId="0" borderId="0" xfId="2" applyFont="1" applyBorder="1"/>
    <xf numFmtId="164" fontId="2" fillId="0" borderId="0" xfId="2" applyNumberFormat="1"/>
    <xf numFmtId="0" fontId="4" fillId="0" borderId="0" xfId="2" applyFont="1"/>
    <xf numFmtId="0" fontId="4" fillId="0" borderId="0" xfId="2" applyFont="1" applyFill="1"/>
    <xf numFmtId="0" fontId="4" fillId="0" borderId="0" xfId="2" applyFont="1" applyAlignment="1">
      <alignment vertical="center"/>
    </xf>
    <xf numFmtId="0" fontId="1" fillId="0" borderId="0" xfId="2" applyFont="1" applyAlignment="1"/>
    <xf numFmtId="0" fontId="2" fillId="0" borderId="0" xfId="2" applyFont="1" applyBorder="1" applyProtection="1"/>
    <xf numFmtId="0" fontId="5" fillId="0" borderId="0" xfId="2" applyFont="1" applyProtection="1"/>
    <xf numFmtId="0" fontId="2" fillId="0" borderId="0" xfId="2" applyFont="1" applyAlignment="1" applyProtection="1">
      <alignment horizontal="center"/>
    </xf>
    <xf numFmtId="0" fontId="2" fillId="0" borderId="0" xfId="2" applyFont="1" applyProtection="1"/>
    <xf numFmtId="0" fontId="2" fillId="0" borderId="0" xfId="2" applyFont="1" applyBorder="1" applyAlignment="1" applyProtection="1">
      <alignment horizontal="left"/>
    </xf>
    <xf numFmtId="0" fontId="2" fillId="0" borderId="0" xfId="2" applyFont="1" applyBorder="1" applyAlignment="1" applyProtection="1">
      <alignment horizontal="right"/>
    </xf>
    <xf numFmtId="0" fontId="2" fillId="0" borderId="0" xfId="2" applyFont="1" applyBorder="1" applyAlignment="1" applyProtection="1">
      <alignment vertical="top"/>
    </xf>
    <xf numFmtId="0" fontId="7" fillId="0" borderId="1" xfId="2" applyFont="1" applyBorder="1" applyAlignment="1" applyProtection="1">
      <alignment horizontal="left"/>
    </xf>
    <xf numFmtId="0" fontId="2" fillId="0" borderId="2" xfId="2" applyFont="1" applyBorder="1" applyProtection="1"/>
    <xf numFmtId="164" fontId="2" fillId="0" borderId="2" xfId="2" applyNumberFormat="1" applyFont="1" applyBorder="1" applyProtection="1"/>
    <xf numFmtId="0" fontId="2" fillId="0" borderId="3" xfId="2" applyFont="1" applyBorder="1" applyProtection="1"/>
    <xf numFmtId="0" fontId="2" fillId="0" borderId="4" xfId="2" applyFont="1" applyBorder="1" applyAlignment="1" applyProtection="1">
      <alignment horizontal="center"/>
    </xf>
    <xf numFmtId="14" fontId="2" fillId="0" borderId="0" xfId="2" applyNumberFormat="1" applyFont="1" applyBorder="1" applyAlignment="1" applyProtection="1">
      <alignment horizontal="right"/>
    </xf>
    <xf numFmtId="0" fontId="2" fillId="0" borderId="5" xfId="2" applyFont="1" applyBorder="1" applyAlignment="1">
      <alignment horizontal="center"/>
    </xf>
    <xf numFmtId="0" fontId="2" fillId="0" borderId="6" xfId="2" applyFont="1" applyBorder="1"/>
    <xf numFmtId="14" fontId="2" fillId="0" borderId="6" xfId="2" applyNumberFormat="1" applyFont="1" applyBorder="1" applyAlignment="1">
      <alignment horizontal="right"/>
    </xf>
    <xf numFmtId="165" fontId="2" fillId="0" borderId="6" xfId="2" applyNumberFormat="1" applyFont="1" applyBorder="1" applyAlignment="1">
      <alignment horizontal="center" vertical="top"/>
    </xf>
    <xf numFmtId="0" fontId="2" fillId="0" borderId="6" xfId="2" applyFont="1" applyBorder="1" applyAlignment="1">
      <alignment vertical="top"/>
    </xf>
    <xf numFmtId="0" fontId="2" fillId="0" borderId="6" xfId="2" applyFont="1" applyBorder="1" applyAlignment="1">
      <alignment horizontal="center"/>
    </xf>
    <xf numFmtId="0" fontId="2" fillId="0" borderId="7" xfId="2" applyFont="1" applyBorder="1" applyAlignment="1">
      <alignment horizontal="center"/>
    </xf>
    <xf numFmtId="0" fontId="8" fillId="0" borderId="0" xfId="2" applyFont="1" applyBorder="1" applyAlignment="1">
      <alignment vertical="center"/>
    </xf>
    <xf numFmtId="0" fontId="8" fillId="0" borderId="8" xfId="2" applyFont="1" applyBorder="1" applyAlignment="1">
      <alignment vertical="center"/>
    </xf>
    <xf numFmtId="0" fontId="8" fillId="0" borderId="9" xfId="2" applyFont="1" applyBorder="1" applyAlignment="1">
      <alignment horizontal="left"/>
    </xf>
    <xf numFmtId="0" fontId="8" fillId="0" borderId="10" xfId="2" applyFont="1" applyBorder="1" applyAlignment="1">
      <alignment vertical="center"/>
    </xf>
    <xf numFmtId="0" fontId="2" fillId="0" borderId="0" xfId="2" applyFont="1" applyAlignment="1">
      <alignment vertical="center"/>
    </xf>
    <xf numFmtId="0" fontId="8" fillId="0" borderId="0" xfId="2" applyFont="1" applyBorder="1" applyAlignment="1">
      <alignment horizontal="right"/>
    </xf>
    <xf numFmtId="0" fontId="8" fillId="0" borderId="11" xfId="2" applyFont="1" applyBorder="1" applyAlignment="1">
      <alignment vertical="center"/>
    </xf>
    <xf numFmtId="165" fontId="8" fillId="0" borderId="12" xfId="2" applyNumberFormat="1" applyFont="1" applyBorder="1" applyAlignment="1">
      <alignment horizontal="center"/>
    </xf>
    <xf numFmtId="0" fontId="8" fillId="0" borderId="0" xfId="2" applyFont="1" applyAlignment="1">
      <alignment horizontal="left"/>
    </xf>
    <xf numFmtId="0" fontId="8" fillId="0" borderId="0" xfId="2" applyFont="1"/>
    <xf numFmtId="164" fontId="8" fillId="0" borderId="0" xfId="2" applyNumberFormat="1" applyFont="1"/>
    <xf numFmtId="0" fontId="10" fillId="0" borderId="20" xfId="2" applyFont="1" applyBorder="1" applyAlignment="1" applyProtection="1"/>
    <xf numFmtId="0" fontId="10" fillId="0" borderId="21" xfId="2" applyFont="1" applyBorder="1" applyProtection="1"/>
    <xf numFmtId="0" fontId="10" fillId="0" borderId="20" xfId="2" applyFont="1" applyBorder="1" applyProtection="1"/>
    <xf numFmtId="0" fontId="10" fillId="0" borderId="20" xfId="2" applyFont="1" applyFill="1" applyBorder="1" applyAlignment="1" applyProtection="1"/>
    <xf numFmtId="0" fontId="1" fillId="0" borderId="20" xfId="2" applyFont="1" applyFill="1" applyBorder="1" applyProtection="1"/>
    <xf numFmtId="0" fontId="10" fillId="0" borderId="21" xfId="2" applyFont="1" applyFill="1" applyBorder="1" applyProtection="1"/>
    <xf numFmtId="0" fontId="10" fillId="0" borderId="20" xfId="2" applyFont="1" applyFill="1" applyBorder="1" applyProtection="1"/>
    <xf numFmtId="0" fontId="10" fillId="0" borderId="23" xfId="2" applyFont="1" applyBorder="1" applyAlignment="1" applyProtection="1"/>
    <xf numFmtId="0" fontId="10" fillId="0" borderId="23" xfId="2" applyFont="1" applyFill="1" applyBorder="1" applyAlignment="1" applyProtection="1"/>
    <xf numFmtId="0" fontId="10" fillId="3" borderId="25" xfId="2" applyFont="1" applyFill="1" applyBorder="1" applyProtection="1"/>
    <xf numFmtId="0" fontId="30" fillId="0" borderId="20" xfId="2" applyFont="1" applyFill="1" applyBorder="1" applyAlignment="1" applyProtection="1"/>
    <xf numFmtId="0" fontId="10" fillId="0" borderId="23" xfId="2" applyFont="1" applyFill="1" applyBorder="1" applyAlignment="1" applyProtection="1">
      <alignment horizontal="left"/>
    </xf>
    <xf numFmtId="0" fontId="10" fillId="0" borderId="10" xfId="2" applyFont="1" applyFill="1" applyBorder="1" applyAlignment="1" applyProtection="1"/>
    <xf numFmtId="0" fontId="9" fillId="3" borderId="22" xfId="2" applyFont="1" applyFill="1" applyBorder="1" applyAlignment="1" applyProtection="1">
      <alignment horizontal="left"/>
    </xf>
    <xf numFmtId="0" fontId="9" fillId="3" borderId="20" xfId="2" applyFont="1" applyFill="1" applyBorder="1" applyAlignment="1" applyProtection="1">
      <alignment horizontal="left"/>
    </xf>
    <xf numFmtId="0" fontId="10" fillId="3" borderId="20" xfId="2" applyFont="1" applyFill="1" applyBorder="1" applyAlignment="1" applyProtection="1"/>
    <xf numFmtId="0" fontId="10" fillId="3" borderId="21" xfId="2" applyFont="1" applyFill="1" applyBorder="1" applyProtection="1"/>
    <xf numFmtId="0" fontId="10" fillId="0" borderId="26" xfId="2" applyFont="1" applyFill="1" applyBorder="1" applyProtection="1"/>
    <xf numFmtId="0" fontId="10" fillId="0" borderId="26" xfId="2" applyFont="1" applyBorder="1" applyProtection="1"/>
    <xf numFmtId="0" fontId="10" fillId="0" borderId="25" xfId="2" applyFont="1" applyBorder="1" applyProtection="1"/>
    <xf numFmtId="0" fontId="10" fillId="0" borderId="27" xfId="2" applyFont="1" applyBorder="1" applyProtection="1"/>
    <xf numFmtId="0" fontId="10" fillId="0" borderId="18" xfId="2" applyFont="1" applyBorder="1" applyAlignment="1" applyProtection="1">
      <alignment horizontal="center"/>
    </xf>
    <xf numFmtId="0" fontId="10" fillId="0" borderId="10" xfId="2" applyFont="1" applyBorder="1" applyAlignment="1" applyProtection="1"/>
    <xf numFmtId="0" fontId="10" fillId="0" borderId="12" xfId="2" applyFont="1" applyBorder="1" applyProtection="1"/>
    <xf numFmtId="0" fontId="10" fillId="0" borderId="10" xfId="2" applyFont="1" applyBorder="1" applyAlignment="1" applyProtection="1">
      <alignment horizontal="left"/>
    </xf>
    <xf numFmtId="0" fontId="10" fillId="0" borderId="23" xfId="2" applyFont="1" applyBorder="1" applyAlignment="1" applyProtection="1">
      <alignment horizontal="right"/>
    </xf>
    <xf numFmtId="0" fontId="10" fillId="0" borderId="26" xfId="2" applyFont="1" applyBorder="1" applyAlignment="1" applyProtection="1">
      <alignment horizontal="left"/>
    </xf>
    <xf numFmtId="0" fontId="10" fillId="0" borderId="22" xfId="2" applyFont="1" applyBorder="1" applyAlignment="1" applyProtection="1"/>
    <xf numFmtId="0" fontId="10" fillId="0" borderId="18" xfId="2" applyFont="1" applyBorder="1" applyAlignment="1" applyProtection="1"/>
    <xf numFmtId="0" fontId="10" fillId="0" borderId="11" xfId="2" applyFont="1" applyBorder="1" applyProtection="1"/>
    <xf numFmtId="0" fontId="10" fillId="0" borderId="20" xfId="2" applyFont="1" applyBorder="1" applyAlignment="1" applyProtection="1">
      <alignment horizontal="left"/>
    </xf>
    <xf numFmtId="164" fontId="10" fillId="2" borderId="26" xfId="2" applyNumberFormat="1" applyFont="1" applyFill="1" applyBorder="1" applyProtection="1"/>
    <xf numFmtId="0" fontId="10" fillId="3" borderId="29" xfId="2" applyFont="1" applyFill="1" applyBorder="1" applyAlignment="1" applyProtection="1">
      <alignment horizontal="center"/>
    </xf>
    <xf numFmtId="0" fontId="9" fillId="3" borderId="30" xfId="2" applyFont="1" applyFill="1" applyBorder="1" applyAlignment="1" applyProtection="1">
      <alignment horizontal="left"/>
    </xf>
    <xf numFmtId="0" fontId="10" fillId="3" borderId="31" xfId="2" applyFont="1" applyFill="1" applyBorder="1" applyAlignment="1" applyProtection="1"/>
    <xf numFmtId="0" fontId="10" fillId="3" borderId="31" xfId="2" applyFont="1" applyFill="1" applyBorder="1" applyProtection="1"/>
    <xf numFmtId="0" fontId="10" fillId="3" borderId="31" xfId="2" applyFont="1" applyFill="1" applyBorder="1" applyAlignment="1" applyProtection="1">
      <alignment horizontal="center"/>
    </xf>
    <xf numFmtId="0" fontId="9" fillId="3" borderId="31" xfId="2" applyFont="1" applyFill="1" applyBorder="1" applyAlignment="1" applyProtection="1">
      <alignment horizontal="right"/>
    </xf>
    <xf numFmtId="164" fontId="10" fillId="3" borderId="31" xfId="2" applyNumberFormat="1" applyFont="1" applyFill="1" applyBorder="1" applyAlignment="1" applyProtection="1">
      <alignment horizontal="center"/>
    </xf>
    <xf numFmtId="0" fontId="9" fillId="4" borderId="32" xfId="2" applyFont="1" applyFill="1" applyBorder="1" applyAlignment="1" applyProtection="1">
      <alignment horizontal="left"/>
    </xf>
    <xf numFmtId="0" fontId="10" fillId="4" borderId="33" xfId="2" applyFont="1" applyFill="1" applyBorder="1" applyAlignment="1" applyProtection="1"/>
    <xf numFmtId="0" fontId="10" fillId="4" borderId="33" xfId="2" applyFont="1" applyFill="1" applyBorder="1" applyProtection="1"/>
    <xf numFmtId="0" fontId="10" fillId="4" borderId="31" xfId="2" applyFont="1" applyFill="1" applyBorder="1" applyProtection="1"/>
    <xf numFmtId="0" fontId="9" fillId="4" borderId="31" xfId="2" applyFont="1" applyFill="1" applyBorder="1" applyAlignment="1" applyProtection="1"/>
    <xf numFmtId="3" fontId="10" fillId="4" borderId="31" xfId="2" applyNumberFormat="1" applyFont="1" applyFill="1" applyBorder="1" applyAlignment="1" applyProtection="1"/>
    <xf numFmtId="3" fontId="9" fillId="4" borderId="31" xfId="2" applyNumberFormat="1" applyFont="1" applyFill="1" applyBorder="1" applyAlignment="1" applyProtection="1">
      <alignment horizontal="right"/>
    </xf>
    <xf numFmtId="0" fontId="11" fillId="0" borderId="14" xfId="2" applyFont="1" applyBorder="1" applyAlignment="1" applyProtection="1">
      <alignment horizontal="left" vertical="center"/>
    </xf>
    <xf numFmtId="0" fontId="10" fillId="0" borderId="14" xfId="2" applyFont="1" applyBorder="1" applyProtection="1"/>
    <xf numFmtId="0" fontId="10" fillId="0" borderId="14" xfId="2" applyFont="1" applyBorder="1" applyAlignment="1" applyProtection="1"/>
    <xf numFmtId="0" fontId="10" fillId="0" borderId="27" xfId="2" applyFont="1" applyBorder="1" applyAlignment="1"/>
    <xf numFmtId="0" fontId="10" fillId="0" borderId="23" xfId="2" applyFont="1" applyBorder="1" applyAlignment="1">
      <alignment vertical="center"/>
    </xf>
    <xf numFmtId="0" fontId="10" fillId="0" borderId="23" xfId="2" applyFont="1" applyBorder="1"/>
    <xf numFmtId="0" fontId="10" fillId="0" borderId="23" xfId="2" applyFont="1" applyBorder="1" applyAlignment="1"/>
    <xf numFmtId="0" fontId="11" fillId="0" borderId="23" xfId="2" applyFont="1" applyBorder="1" applyAlignment="1">
      <alignment horizontal="left" vertical="center"/>
    </xf>
    <xf numFmtId="0" fontId="10" fillId="0" borderId="25" xfId="2" applyFont="1" applyBorder="1"/>
    <xf numFmtId="0" fontId="10" fillId="0" borderId="9" xfId="2" applyFont="1" applyBorder="1" applyAlignment="1">
      <alignment vertical="center"/>
    </xf>
    <xf numFmtId="0" fontId="10" fillId="0" borderId="0" xfId="2" applyFont="1" applyBorder="1" applyAlignment="1">
      <alignment vertical="center"/>
    </xf>
    <xf numFmtId="0" fontId="10" fillId="0" borderId="8" xfId="2" applyFont="1" applyBorder="1" applyAlignment="1">
      <alignment vertical="center"/>
    </xf>
    <xf numFmtId="0" fontId="10" fillId="0" borderId="18" xfId="2" applyFont="1" applyFill="1" applyBorder="1" applyAlignment="1" applyProtection="1">
      <alignment horizontal="center"/>
    </xf>
    <xf numFmtId="0" fontId="10" fillId="0" borderId="23" xfId="2" applyFont="1" applyBorder="1" applyAlignment="1" applyProtection="1">
      <alignment horizontal="left"/>
    </xf>
    <xf numFmtId="0" fontId="4" fillId="0" borderId="20" xfId="2" applyFont="1" applyBorder="1"/>
    <xf numFmtId="0" fontId="4" fillId="0" borderId="20" xfId="2" applyFont="1" applyFill="1" applyBorder="1"/>
    <xf numFmtId="0" fontId="10" fillId="0" borderId="22" xfId="2" applyFont="1" applyFill="1" applyBorder="1" applyAlignment="1" applyProtection="1"/>
    <xf numFmtId="0" fontId="10" fillId="0" borderId="24" xfId="2" applyFont="1" applyBorder="1" applyAlignment="1" applyProtection="1"/>
    <xf numFmtId="0" fontId="10" fillId="0" borderId="24" xfId="2" applyFont="1" applyFill="1" applyBorder="1" applyAlignment="1" applyProtection="1"/>
    <xf numFmtId="0" fontId="2" fillId="0" borderId="0" xfId="2" applyFont="1" applyAlignment="1" applyProtection="1">
      <alignment vertical="top" wrapText="1"/>
    </xf>
    <xf numFmtId="0" fontId="4" fillId="0" borderId="0" xfId="2" applyFont="1" applyFill="1" applyBorder="1" applyAlignment="1" applyProtection="1"/>
    <xf numFmtId="0" fontId="30" fillId="0" borderId="0" xfId="2" applyFont="1" applyAlignment="1">
      <alignment horizontal="left"/>
    </xf>
    <xf numFmtId="0" fontId="10" fillId="0" borderId="25" xfId="2" applyFont="1" applyBorder="1" applyAlignment="1" applyProtection="1">
      <alignment horizontal="right"/>
    </xf>
    <xf numFmtId="0" fontId="4" fillId="0" borderId="0" xfId="2" applyFont="1" applyFill="1" applyAlignment="1" applyProtection="1">
      <alignment horizontal="center"/>
    </xf>
    <xf numFmtId="0" fontId="4" fillId="0" borderId="0" xfId="2" applyFont="1" applyFill="1" applyProtection="1"/>
    <xf numFmtId="0" fontId="15" fillId="0" borderId="0" xfId="2" applyFont="1" applyFill="1" applyAlignment="1" applyProtection="1">
      <alignment horizontal="right"/>
    </xf>
    <xf numFmtId="0" fontId="2" fillId="0" borderId="0" xfId="2" applyFont="1" applyFill="1"/>
    <xf numFmtId="0" fontId="14" fillId="0" borderId="0" xfId="2" applyFont="1" applyFill="1" applyProtection="1"/>
    <xf numFmtId="0" fontId="15" fillId="0" borderId="0" xfId="2" applyFont="1" applyFill="1" applyBorder="1" applyAlignment="1" applyProtection="1">
      <alignment horizontal="right"/>
    </xf>
    <xf numFmtId="0" fontId="4" fillId="0" borderId="0" xfId="2" applyFont="1" applyFill="1" applyBorder="1" applyAlignment="1" applyProtection="1">
      <alignment horizontal="center" vertical="top"/>
    </xf>
    <xf numFmtId="0" fontId="10" fillId="0" borderId="20" xfId="0" applyFont="1" applyFill="1" applyBorder="1" applyAlignment="1" applyProtection="1"/>
    <xf numFmtId="0" fontId="10" fillId="0" borderId="20" xfId="2" applyFont="1" applyFill="1" applyBorder="1" applyAlignment="1" applyProtection="1">
      <alignment horizontal="right"/>
    </xf>
    <xf numFmtId="0" fontId="2" fillId="0" borderId="0" xfId="2" applyFont="1" applyFill="1" applyBorder="1" applyAlignment="1" applyProtection="1">
      <alignment horizontal="right"/>
    </xf>
    <xf numFmtId="14" fontId="2" fillId="0" borderId="0" xfId="2" applyNumberFormat="1" applyFont="1" applyFill="1" applyBorder="1" applyAlignment="1" applyProtection="1">
      <alignment horizontal="right"/>
    </xf>
    <xf numFmtId="0" fontId="4" fillId="0" borderId="10" xfId="2" applyFont="1" applyBorder="1"/>
    <xf numFmtId="0" fontId="9" fillId="0" borderId="23" xfId="2" applyFont="1" applyBorder="1" applyAlignment="1" applyProtection="1">
      <alignment horizontal="right"/>
    </xf>
    <xf numFmtId="0" fontId="10" fillId="0" borderId="24" xfId="2" applyFont="1" applyBorder="1" applyAlignment="1" applyProtection="1">
      <alignment vertical="center"/>
    </xf>
    <xf numFmtId="0" fontId="4" fillId="0" borderId="23" xfId="2" applyFont="1" applyBorder="1" applyAlignment="1">
      <alignment vertical="center"/>
    </xf>
    <xf numFmtId="0" fontId="10" fillId="0" borderId="23" xfId="2" applyFont="1" applyBorder="1" applyAlignment="1" applyProtection="1">
      <alignment vertical="center"/>
    </xf>
    <xf numFmtId="0" fontId="9" fillId="0" borderId="23" xfId="2" applyFont="1" applyBorder="1" applyAlignment="1" applyProtection="1">
      <alignment horizontal="right" vertical="center"/>
    </xf>
    <xf numFmtId="0" fontId="17" fillId="0" borderId="0" xfId="2" applyFont="1" applyFill="1" applyBorder="1" applyAlignment="1" applyProtection="1"/>
    <xf numFmtId="0" fontId="10" fillId="3" borderId="21" xfId="2" applyFont="1" applyFill="1" applyBorder="1" applyAlignment="1" applyProtection="1">
      <alignment horizontal="center"/>
    </xf>
    <xf numFmtId="0" fontId="10" fillId="0" borderId="21" xfId="2" applyFont="1" applyFill="1" applyBorder="1" applyAlignment="1" applyProtection="1"/>
    <xf numFmtId="0" fontId="1" fillId="0" borderId="20" xfId="2" applyFont="1" applyBorder="1"/>
    <xf numFmtId="0" fontId="30" fillId="0" borderId="20" xfId="2" applyFont="1" applyFill="1" applyBorder="1" applyAlignment="1" applyProtection="1">
      <alignment horizontal="right"/>
    </xf>
    <xf numFmtId="0" fontId="9" fillId="0" borderId="20" xfId="2" applyFont="1" applyBorder="1" applyAlignment="1" applyProtection="1">
      <alignment horizontal="center"/>
      <protection locked="0"/>
    </xf>
    <xf numFmtId="0" fontId="4" fillId="0" borderId="23" xfId="2" applyFont="1" applyBorder="1"/>
    <xf numFmtId="0" fontId="4" fillId="0" borderId="23" xfId="2" applyFont="1" applyFill="1" applyBorder="1"/>
    <xf numFmtId="0" fontId="6" fillId="0" borderId="0" xfId="2" applyFont="1" applyAlignment="1" applyProtection="1">
      <alignment wrapText="1"/>
    </xf>
    <xf numFmtId="0" fontId="10" fillId="3" borderId="20" xfId="2" applyFont="1" applyFill="1" applyBorder="1" applyAlignment="1" applyProtection="1">
      <alignment horizontal="center"/>
    </xf>
    <xf numFmtId="0" fontId="10" fillId="0" borderId="24" xfId="2" applyFont="1" applyFill="1" applyBorder="1" applyAlignment="1" applyProtection="1">
      <alignment vertical="center"/>
    </xf>
    <xf numFmtId="0" fontId="4" fillId="0" borderId="23" xfId="2" applyFont="1" applyFill="1" applyBorder="1" applyAlignment="1">
      <alignment vertical="center"/>
    </xf>
    <xf numFmtId="0" fontId="10" fillId="0" borderId="23" xfId="2" applyFont="1" applyFill="1" applyBorder="1" applyAlignment="1" applyProtection="1">
      <alignment vertical="center"/>
    </xf>
    <xf numFmtId="0" fontId="9" fillId="0" borderId="23" xfId="2" applyFont="1" applyFill="1" applyBorder="1" applyAlignment="1" applyProtection="1">
      <alignment horizontal="right" vertical="center"/>
    </xf>
    <xf numFmtId="0" fontId="10" fillId="0" borderId="25" xfId="2" applyFont="1" applyFill="1" applyBorder="1" applyProtection="1"/>
    <xf numFmtId="0" fontId="10" fillId="0" borderId="18" xfId="2" applyFont="1" applyFill="1" applyBorder="1" applyAlignment="1" applyProtection="1"/>
    <xf numFmtId="0" fontId="4" fillId="0" borderId="10" xfId="2" applyFont="1" applyFill="1" applyBorder="1"/>
    <xf numFmtId="0" fontId="10" fillId="0" borderId="12" xfId="2" applyFont="1" applyFill="1" applyBorder="1" applyProtection="1"/>
    <xf numFmtId="0" fontId="20" fillId="0" borderId="20" xfId="2" applyFont="1" applyFill="1" applyBorder="1" applyAlignment="1" applyProtection="1"/>
    <xf numFmtId="0" fontId="10" fillId="0" borderId="20" xfId="2" applyFont="1" applyFill="1" applyBorder="1"/>
    <xf numFmtId="0" fontId="2" fillId="0" borderId="0" xfId="2" applyFont="1" applyFill="1" applyAlignment="1" applyProtection="1">
      <alignment horizontal="left"/>
    </xf>
    <xf numFmtId="0" fontId="2" fillId="0" borderId="0" xfId="2" applyFont="1" applyFill="1" applyProtection="1"/>
    <xf numFmtId="0" fontId="10" fillId="0" borderId="22" xfId="0" applyFont="1" applyFill="1" applyBorder="1" applyAlignment="1" applyProtection="1"/>
    <xf numFmtId="0" fontId="9" fillId="0" borderId="20" xfId="2" applyFont="1" applyFill="1" applyBorder="1" applyAlignment="1" applyProtection="1"/>
    <xf numFmtId="0" fontId="10" fillId="0" borderId="20" xfId="0" applyFont="1" applyFill="1" applyBorder="1" applyAlignment="1">
      <alignment vertical="center"/>
    </xf>
    <xf numFmtId="0" fontId="10" fillId="0" borderId="10" xfId="0" applyFont="1" applyFill="1" applyBorder="1" applyAlignment="1">
      <alignment vertical="center"/>
    </xf>
    <xf numFmtId="0" fontId="23" fillId="0" borderId="20" xfId="2" applyFont="1" applyFill="1" applyBorder="1" applyProtection="1"/>
    <xf numFmtId="0" fontId="23" fillId="0" borderId="26" xfId="2" applyFont="1" applyFill="1" applyBorder="1" applyProtection="1"/>
    <xf numFmtId="0" fontId="10" fillId="0" borderId="23" xfId="2" applyFont="1" applyBorder="1" applyProtection="1"/>
    <xf numFmtId="0" fontId="10" fillId="0" borderId="23" xfId="2" applyFont="1" applyFill="1" applyBorder="1" applyProtection="1"/>
    <xf numFmtId="0" fontId="10" fillId="0" borderId="27" xfId="2" applyFont="1" applyFill="1" applyBorder="1" applyAlignment="1" applyProtection="1">
      <alignment vertical="center"/>
    </xf>
    <xf numFmtId="0" fontId="10" fillId="0" borderId="11" xfId="2" applyFont="1" applyFill="1" applyBorder="1" applyAlignment="1" applyProtection="1">
      <alignment vertical="center"/>
    </xf>
    <xf numFmtId="0" fontId="10" fillId="0" borderId="12" xfId="2" applyFont="1" applyFill="1" applyBorder="1" applyAlignment="1" applyProtection="1">
      <alignment vertical="center"/>
    </xf>
    <xf numFmtId="0" fontId="10" fillId="0" borderId="10" xfId="2" applyFont="1" applyBorder="1" applyProtection="1"/>
    <xf numFmtId="0" fontId="10" fillId="0" borderId="0" xfId="2" applyFont="1" applyBorder="1" applyAlignment="1" applyProtection="1">
      <alignment horizontal="right"/>
    </xf>
    <xf numFmtId="0" fontId="10" fillId="0" borderId="23" xfId="2" applyFont="1" applyBorder="1" applyAlignment="1" applyProtection="1">
      <protection locked="0"/>
    </xf>
    <xf numFmtId="0" fontId="10" fillId="4" borderId="29" xfId="2" applyFont="1" applyFill="1" applyBorder="1" applyProtection="1"/>
    <xf numFmtId="0" fontId="10" fillId="0" borderId="26" xfId="2" applyFont="1" applyFill="1" applyBorder="1" applyAlignment="1" applyProtection="1"/>
    <xf numFmtId="0" fontId="10" fillId="0" borderId="21" xfId="2" applyFont="1" applyBorder="1" applyAlignment="1" applyProtection="1"/>
    <xf numFmtId="0" fontId="10" fillId="0" borderId="27" xfId="2" applyFont="1" applyBorder="1" applyAlignment="1" applyProtection="1">
      <alignment vertical="center"/>
    </xf>
    <xf numFmtId="0" fontId="10" fillId="0" borderId="11" xfId="2" applyFont="1" applyBorder="1" applyAlignment="1" applyProtection="1">
      <alignment vertical="center"/>
    </xf>
    <xf numFmtId="0" fontId="4" fillId="0" borderId="0" xfId="2" applyFont="1" applyFill="1" applyBorder="1"/>
    <xf numFmtId="0" fontId="10" fillId="0" borderId="10" xfId="2" applyFont="1" applyFill="1" applyBorder="1" applyAlignment="1" applyProtection="1">
      <alignment vertical="center"/>
    </xf>
    <xf numFmtId="0" fontId="10" fillId="0" borderId="10" xfId="2" applyFont="1" applyBorder="1" applyAlignment="1" applyProtection="1">
      <alignment vertical="center"/>
    </xf>
    <xf numFmtId="0" fontId="10" fillId="0" borderId="9" xfId="2" applyFont="1" applyBorder="1" applyAlignment="1" applyProtection="1">
      <alignment vertical="center"/>
    </xf>
    <xf numFmtId="0" fontId="18" fillId="0" borderId="0" xfId="2" applyFont="1" applyFill="1" applyBorder="1" applyAlignment="1" applyProtection="1">
      <alignment horizontal="center"/>
    </xf>
    <xf numFmtId="0" fontId="2" fillId="0" borderId="0" xfId="2" applyFont="1" applyFill="1" applyBorder="1" applyAlignment="1" applyProtection="1">
      <alignment horizontal="left"/>
    </xf>
    <xf numFmtId="0" fontId="32" fillId="0" borderId="0" xfId="2" applyFont="1"/>
    <xf numFmtId="0" fontId="31" fillId="0" borderId="0" xfId="2" applyFont="1"/>
    <xf numFmtId="0" fontId="33" fillId="0" borderId="0" xfId="2" applyFont="1" applyFill="1" applyBorder="1" applyAlignment="1" applyProtection="1">
      <alignment vertical="center" wrapText="1"/>
    </xf>
    <xf numFmtId="0" fontId="14" fillId="0" borderId="0" xfId="2" applyFont="1" applyFill="1" applyAlignment="1" applyProtection="1">
      <alignment horizontal="left"/>
    </xf>
    <xf numFmtId="0" fontId="30" fillId="0" borderId="23" xfId="2" applyFont="1" applyFill="1" applyBorder="1" applyAlignment="1" applyProtection="1"/>
    <xf numFmtId="0" fontId="30" fillId="0" borderId="20" xfId="0" applyFont="1" applyFill="1" applyBorder="1" applyAlignment="1">
      <alignment horizontal="right" vertical="center"/>
    </xf>
    <xf numFmtId="0" fontId="9" fillId="0" borderId="20" xfId="0" applyFont="1" applyFill="1" applyBorder="1" applyAlignment="1">
      <alignment horizontal="center" vertical="center"/>
    </xf>
    <xf numFmtId="8" fontId="10" fillId="0" borderId="20" xfId="0" applyNumberFormat="1" applyFont="1" applyFill="1" applyBorder="1" applyAlignment="1">
      <alignment horizontal="center" vertical="center"/>
    </xf>
    <xf numFmtId="0" fontId="10" fillId="0" borderId="20"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0" xfId="2" applyFont="1" applyFill="1" applyBorder="1" applyAlignment="1" applyProtection="1">
      <alignment vertical="center"/>
    </xf>
    <xf numFmtId="0" fontId="10" fillId="0" borderId="20" xfId="2" applyFont="1" applyFill="1" applyBorder="1" applyAlignment="1" applyProtection="1">
      <alignment horizontal="center"/>
      <protection locked="0"/>
    </xf>
    <xf numFmtId="0" fontId="10" fillId="0" borderId="35" xfId="2" applyFont="1" applyFill="1" applyBorder="1" applyAlignment="1" applyProtection="1"/>
    <xf numFmtId="0" fontId="10" fillId="0" borderId="0" xfId="2" applyFont="1" applyFill="1" applyBorder="1" applyAlignment="1" applyProtection="1"/>
    <xf numFmtId="0" fontId="10" fillId="0" borderId="8" xfId="2" applyFont="1" applyFill="1" applyBorder="1" applyProtection="1"/>
    <xf numFmtId="0" fontId="10" fillId="0" borderId="9" xfId="2" applyFont="1" applyFill="1" applyBorder="1" applyAlignment="1" applyProtection="1">
      <alignment vertical="center"/>
    </xf>
    <xf numFmtId="0" fontId="15" fillId="0" borderId="0" xfId="2" applyFont="1" applyFill="1" applyAlignment="1" applyProtection="1">
      <alignment vertical="top"/>
    </xf>
    <xf numFmtId="0" fontId="10" fillId="0" borderId="12" xfId="2" applyFont="1" applyFill="1" applyBorder="1" applyAlignment="1" applyProtection="1">
      <alignment horizontal="center" vertical="center"/>
    </xf>
    <xf numFmtId="0" fontId="10" fillId="0" borderId="12" xfId="2" applyFont="1" applyBorder="1" applyAlignment="1" applyProtection="1">
      <alignment horizontal="center" vertical="center"/>
    </xf>
    <xf numFmtId="0" fontId="9" fillId="3" borderId="21" xfId="2" applyFont="1" applyFill="1" applyBorder="1" applyAlignment="1" applyProtection="1">
      <alignment horizontal="right" vertical="top"/>
    </xf>
    <xf numFmtId="0" fontId="15" fillId="0" borderId="0" xfId="2" applyFont="1" applyFill="1" applyAlignment="1" applyProtection="1">
      <alignment horizontal="right" vertical="center"/>
    </xf>
    <xf numFmtId="0" fontId="10" fillId="0" borderId="8" xfId="2" applyFont="1" applyFill="1" applyBorder="1" applyAlignment="1" applyProtection="1">
      <alignment horizontal="center" vertical="center"/>
    </xf>
    <xf numFmtId="0" fontId="2" fillId="0" borderId="0" xfId="2" applyFont="1" applyFill="1" applyBorder="1" applyAlignment="1" applyProtection="1">
      <alignment horizontal="left" wrapText="1"/>
    </xf>
    <xf numFmtId="0" fontId="10" fillId="0" borderId="12" xfId="2" applyFont="1" applyBorder="1" applyAlignment="1" applyProtection="1">
      <alignment vertical="center"/>
    </xf>
    <xf numFmtId="0" fontId="10" fillId="0" borderId="25" xfId="2" applyFont="1" applyBorder="1" applyAlignment="1" applyProtection="1"/>
    <xf numFmtId="0" fontId="10" fillId="0" borderId="22" xfId="2" applyFont="1" applyFill="1" applyBorder="1" applyAlignment="1" applyProtection="1">
      <alignment horizontal="center"/>
      <protection locked="0"/>
    </xf>
    <xf numFmtId="0" fontId="4" fillId="0" borderId="20" xfId="2" applyFont="1" applyBorder="1" applyAlignment="1"/>
    <xf numFmtId="0" fontId="10" fillId="0" borderId="24" xfId="2" applyFont="1" applyBorder="1" applyAlignment="1" applyProtection="1">
      <alignment horizontal="center"/>
    </xf>
    <xf numFmtId="0" fontId="30" fillId="0" borderId="21" xfId="2" applyFont="1" applyFill="1" applyBorder="1" applyAlignment="1" applyProtection="1">
      <alignment horizontal="right"/>
    </xf>
    <xf numFmtId="0" fontId="30" fillId="0" borderId="10" xfId="0" applyFont="1" applyFill="1" applyBorder="1" applyAlignment="1">
      <alignment horizontal="right" vertical="center"/>
    </xf>
    <xf numFmtId="0" fontId="9" fillId="0" borderId="10" xfId="0" applyFont="1" applyFill="1" applyBorder="1" applyAlignment="1">
      <alignment horizontal="center" vertical="center"/>
    </xf>
    <xf numFmtId="8"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0" fontId="11" fillId="0" borderId="10" xfId="0" applyFont="1" applyFill="1" applyBorder="1" applyAlignment="1">
      <alignment horizontal="center" vertical="center"/>
    </xf>
    <xf numFmtId="0" fontId="10" fillId="0" borderId="22" xfId="0" applyFont="1" applyFill="1" applyBorder="1" applyAlignment="1"/>
    <xf numFmtId="0" fontId="30" fillId="0" borderId="10" xfId="2" applyFont="1" applyFill="1" applyBorder="1" applyAlignment="1" applyProtection="1"/>
    <xf numFmtId="0" fontId="30" fillId="0" borderId="12" xfId="2" applyFont="1" applyFill="1" applyBorder="1" applyAlignment="1" applyProtection="1">
      <alignment horizontal="right"/>
    </xf>
    <xf numFmtId="0" fontId="10" fillId="0" borderId="10" xfId="2" applyFont="1" applyFill="1" applyBorder="1" applyProtection="1"/>
    <xf numFmtId="0" fontId="11" fillId="0" borderId="21" xfId="2" applyFont="1" applyFill="1" applyBorder="1" applyAlignment="1" applyProtection="1">
      <alignment horizontal="right"/>
    </xf>
    <xf numFmtId="0" fontId="11" fillId="0" borderId="21" xfId="2" applyFont="1" applyBorder="1" applyAlignment="1" applyProtection="1">
      <alignment horizontal="right"/>
    </xf>
    <xf numFmtId="0" fontId="10" fillId="0" borderId="23" xfId="2" applyFont="1" applyFill="1" applyBorder="1" applyAlignment="1" applyProtection="1">
      <alignment horizontal="center"/>
      <protection locked="0"/>
    </xf>
    <xf numFmtId="0" fontId="10" fillId="0" borderId="10" xfId="2" applyFont="1" applyBorder="1" applyAlignment="1" applyProtection="1">
      <alignment horizontal="center" vertical="center"/>
    </xf>
    <xf numFmtId="0" fontId="10" fillId="0" borderId="8" xfId="2" applyFont="1" applyBorder="1" applyAlignment="1" applyProtection="1">
      <alignment horizontal="center" vertical="center"/>
    </xf>
    <xf numFmtId="0" fontId="4" fillId="0" borderId="0" xfId="2" applyFont="1" applyAlignment="1">
      <alignment horizontal="left"/>
    </xf>
    <xf numFmtId="0" fontId="10" fillId="0" borderId="26" xfId="0" applyFont="1" applyBorder="1" applyAlignment="1">
      <alignment horizontal="left"/>
    </xf>
    <xf numFmtId="0" fontId="10" fillId="0" borderId="20" xfId="0" applyFont="1" applyBorder="1" applyAlignment="1">
      <alignment horizontal="left"/>
    </xf>
    <xf numFmtId="0" fontId="4" fillId="0" borderId="23" xfId="2" applyFont="1" applyBorder="1" applyAlignment="1"/>
    <xf numFmtId="0" fontId="9" fillId="0" borderId="23" xfId="2" applyFont="1" applyFill="1" applyBorder="1" applyAlignment="1" applyProtection="1">
      <alignment horizontal="right"/>
    </xf>
    <xf numFmtId="0" fontId="10" fillId="0" borderId="27" xfId="2" applyFont="1" applyBorder="1" applyAlignment="1" applyProtection="1"/>
    <xf numFmtId="0" fontId="9" fillId="3" borderId="26" xfId="2" applyFont="1" applyFill="1" applyBorder="1" applyAlignment="1" applyProtection="1">
      <alignment horizontal="left"/>
    </xf>
    <xf numFmtId="0" fontId="4" fillId="0" borderId="0" xfId="2" applyFont="1" applyFill="1" applyBorder="1" applyAlignment="1" applyProtection="1">
      <alignment horizontal="left" wrapText="1"/>
      <protection locked="0"/>
    </xf>
    <xf numFmtId="0" fontId="4" fillId="0" borderId="0" xfId="2" applyFont="1" applyAlignment="1">
      <alignment wrapText="1"/>
    </xf>
    <xf numFmtId="0" fontId="18" fillId="0" borderId="36" xfId="2" applyFont="1" applyFill="1" applyBorder="1" applyAlignment="1" applyProtection="1">
      <alignment horizontal="center" vertical="center" wrapText="1"/>
      <protection locked="0"/>
    </xf>
    <xf numFmtId="0" fontId="10" fillId="0" borderId="0" xfId="2" applyFont="1"/>
    <xf numFmtId="0" fontId="10" fillId="0" borderId="20" xfId="0" applyFont="1" applyFill="1" applyBorder="1" applyAlignment="1">
      <alignment horizontal="left"/>
    </xf>
    <xf numFmtId="0" fontId="9" fillId="0" borderId="20" xfId="0" applyFont="1" applyBorder="1" applyAlignment="1">
      <alignment horizontal="left"/>
    </xf>
    <xf numFmtId="8" fontId="10" fillId="0" borderId="20" xfId="0" applyNumberFormat="1" applyFont="1" applyBorder="1" applyAlignment="1">
      <alignment horizontal="left"/>
    </xf>
    <xf numFmtId="0" fontId="10" fillId="3" borderId="20" xfId="2" applyFont="1" applyFill="1" applyBorder="1" applyAlignment="1" applyProtection="1">
      <alignment horizontal="center"/>
    </xf>
    <xf numFmtId="0" fontId="2" fillId="0" borderId="0" xfId="2" applyFill="1"/>
    <xf numFmtId="0" fontId="36" fillId="0" borderId="0" xfId="2" applyFont="1" applyFill="1"/>
    <xf numFmtId="0" fontId="10" fillId="0" borderId="0" xfId="2" applyFont="1" applyFill="1" applyBorder="1" applyAlignment="1" applyProtection="1">
      <alignment vertical="top"/>
    </xf>
    <xf numFmtId="0" fontId="10" fillId="0" borderId="44" xfId="2" applyFont="1" applyFill="1" applyBorder="1" applyAlignment="1" applyProtection="1">
      <alignment horizontal="right"/>
    </xf>
    <xf numFmtId="0" fontId="10" fillId="0" borderId="10" xfId="2" applyFont="1" applyFill="1" applyBorder="1" applyAlignment="1" applyProtection="1">
      <alignment vertical="top"/>
    </xf>
    <xf numFmtId="0" fontId="10" fillId="0" borderId="12" xfId="2" applyFont="1" applyFill="1" applyBorder="1" applyAlignment="1" applyProtection="1">
      <alignment vertical="top"/>
    </xf>
    <xf numFmtId="0" fontId="20" fillId="0" borderId="21" xfId="2" applyFont="1" applyFill="1" applyBorder="1" applyAlignment="1" applyProtection="1">
      <alignment horizontal="right"/>
    </xf>
    <xf numFmtId="0" fontId="10" fillId="0" borderId="26" xfId="2" applyFont="1" applyFill="1" applyBorder="1" applyAlignment="1" applyProtection="1">
      <alignment horizontal="left"/>
    </xf>
    <xf numFmtId="0" fontId="10" fillId="0" borderId="21" xfId="2" applyFont="1" applyFill="1" applyBorder="1" applyAlignment="1" applyProtection="1">
      <alignment horizontal="right"/>
    </xf>
    <xf numFmtId="0" fontId="10" fillId="0" borderId="0" xfId="2" applyFont="1" applyFill="1" applyBorder="1" applyAlignment="1" applyProtection="1">
      <alignment horizontal="right"/>
    </xf>
    <xf numFmtId="0" fontId="10" fillId="0" borderId="8" xfId="2" applyFont="1" applyFill="1" applyBorder="1" applyAlignment="1" applyProtection="1">
      <alignment vertical="top"/>
    </xf>
    <xf numFmtId="0" fontId="10" fillId="0" borderId="0" xfId="2" applyFont="1" applyAlignment="1">
      <alignment horizontal="right"/>
    </xf>
    <xf numFmtId="0" fontId="9" fillId="0" borderId="24" xfId="2" applyFont="1" applyFill="1" applyBorder="1" applyAlignment="1" applyProtection="1">
      <alignment horizontal="left" wrapText="1"/>
    </xf>
    <xf numFmtId="0" fontId="9" fillId="0" borderId="23" xfId="2" applyFont="1" applyFill="1" applyBorder="1" applyAlignment="1" applyProtection="1">
      <alignment horizontal="left" wrapText="1"/>
    </xf>
    <xf numFmtId="0" fontId="9" fillId="0" borderId="27" xfId="2" applyFont="1" applyFill="1" applyBorder="1" applyAlignment="1" applyProtection="1">
      <alignment horizontal="center"/>
    </xf>
    <xf numFmtId="0" fontId="9" fillId="0" borderId="23" xfId="2" applyFont="1" applyFill="1" applyBorder="1" applyAlignment="1" applyProtection="1">
      <alignment horizontal="center"/>
    </xf>
    <xf numFmtId="0" fontId="9" fillId="0" borderId="25" xfId="2" applyFont="1" applyFill="1" applyBorder="1" applyAlignment="1" applyProtection="1">
      <alignment horizontal="center"/>
    </xf>
    <xf numFmtId="0" fontId="9" fillId="0" borderId="25" xfId="2" applyFont="1" applyFill="1" applyBorder="1" applyAlignment="1" applyProtection="1">
      <alignment horizontal="left" wrapText="1"/>
    </xf>
    <xf numFmtId="164" fontId="10" fillId="0" borderId="21" xfId="2" applyNumberFormat="1" applyFont="1" applyFill="1" applyBorder="1" applyAlignment="1" applyProtection="1">
      <alignment horizontal="center"/>
    </xf>
    <xf numFmtId="0" fontId="23" fillId="0" borderId="21" xfId="2" applyFont="1" applyBorder="1" applyAlignment="1" applyProtection="1">
      <alignment horizontal="right"/>
    </xf>
    <xf numFmtId="164" fontId="10" fillId="0" borderId="27" xfId="2" applyNumberFormat="1" applyFont="1" applyFill="1" applyBorder="1" applyAlignment="1" applyProtection="1"/>
    <xf numFmtId="164" fontId="10" fillId="0" borderId="38" xfId="2" applyNumberFormat="1" applyFont="1" applyFill="1" applyBorder="1" applyAlignment="1" applyProtection="1"/>
    <xf numFmtId="3" fontId="10" fillId="0" borderId="38" xfId="2" applyNumberFormat="1" applyFont="1" applyFill="1" applyBorder="1" applyAlignment="1" applyProtection="1">
      <alignment horizontal="center"/>
    </xf>
    <xf numFmtId="0" fontId="10" fillId="0" borderId="22" xfId="2" applyFont="1" applyFill="1" applyBorder="1" applyAlignment="1" applyProtection="1">
      <alignment horizontal="left"/>
    </xf>
    <xf numFmtId="0" fontId="15" fillId="0" borderId="0" xfId="2" applyFont="1" applyFill="1" applyAlignment="1" applyProtection="1">
      <alignment horizontal="right" vertical="center" wrapText="1"/>
    </xf>
    <xf numFmtId="0" fontId="4" fillId="0" borderId="0" xfId="2" applyFont="1" applyFill="1" applyBorder="1" applyAlignment="1" applyProtection="1">
      <alignment horizontal="left" wrapText="1"/>
    </xf>
    <xf numFmtId="0" fontId="10" fillId="3" borderId="20" xfId="2" applyFont="1" applyFill="1" applyBorder="1" applyAlignment="1" applyProtection="1">
      <alignment horizontal="center"/>
    </xf>
    <xf numFmtId="0" fontId="15" fillId="0" borderId="0" xfId="2" applyFont="1" applyFill="1" applyAlignment="1" applyProtection="1">
      <alignment horizontal="center" vertical="center"/>
    </xf>
    <xf numFmtId="0" fontId="18" fillId="0" borderId="0" xfId="2" applyFont="1" applyFill="1" applyBorder="1" applyAlignment="1" applyProtection="1">
      <alignment horizontal="center"/>
      <protection locked="0"/>
    </xf>
    <xf numFmtId="0" fontId="4" fillId="0" borderId="0" xfId="2" applyFont="1" applyFill="1" applyBorder="1" applyAlignment="1" applyProtection="1">
      <alignment wrapText="1"/>
    </xf>
    <xf numFmtId="0" fontId="4" fillId="0" borderId="35" xfId="2" applyFont="1" applyFill="1" applyBorder="1" applyAlignment="1" applyProtection="1"/>
    <xf numFmtId="0" fontId="40" fillId="0" borderId="0" xfId="2" applyFont="1" applyFill="1" applyProtection="1"/>
    <xf numFmtId="0" fontId="2" fillId="0" borderId="0" xfId="2" applyFont="1" applyFill="1" applyBorder="1" applyAlignment="1" applyProtection="1">
      <alignment horizontal="left"/>
      <protection locked="0"/>
    </xf>
    <xf numFmtId="0" fontId="15" fillId="0" borderId="0" xfId="2" applyFont="1" applyFill="1" applyBorder="1" applyAlignment="1" applyProtection="1">
      <alignment horizontal="left"/>
    </xf>
    <xf numFmtId="0" fontId="32" fillId="0" borderId="0" xfId="2" applyFont="1" applyFill="1" applyBorder="1" applyAlignment="1" applyProtection="1">
      <alignment wrapText="1"/>
      <protection locked="0"/>
    </xf>
    <xf numFmtId="0" fontId="15" fillId="0" borderId="0" xfId="2" applyFont="1" applyFill="1" applyBorder="1" applyAlignment="1" applyProtection="1">
      <alignment vertical="center" wrapText="1"/>
    </xf>
    <xf numFmtId="0" fontId="43" fillId="0" borderId="0" xfId="2" applyFont="1" applyFill="1" applyAlignment="1" applyProtection="1">
      <alignment horizontal="right"/>
    </xf>
    <xf numFmtId="0" fontId="16" fillId="0" borderId="0" xfId="2" applyFont="1" applyFill="1" applyAlignment="1" applyProtection="1"/>
    <xf numFmtId="0" fontId="18" fillId="0" borderId="0" xfId="2" applyFont="1" applyFill="1" applyBorder="1" applyAlignment="1" applyProtection="1">
      <alignment horizontal="center" vertical="center" wrapText="1"/>
    </xf>
    <xf numFmtId="0" fontId="21" fillId="0" borderId="0" xfId="2" applyFont="1" applyFill="1" applyAlignment="1" applyProtection="1">
      <alignment vertical="center" wrapText="1"/>
    </xf>
    <xf numFmtId="0" fontId="9" fillId="2" borderId="22" xfId="2" applyFont="1" applyFill="1" applyBorder="1" applyAlignment="1" applyProtection="1">
      <alignment horizontal="left"/>
    </xf>
    <xf numFmtId="0" fontId="9" fillId="2" borderId="20" xfId="2" applyFont="1" applyFill="1" applyBorder="1" applyAlignment="1" applyProtection="1">
      <alignment horizontal="left"/>
    </xf>
    <xf numFmtId="0" fontId="10" fillId="2" borderId="20" xfId="2" applyFont="1" applyFill="1" applyBorder="1" applyAlignment="1" applyProtection="1"/>
    <xf numFmtId="0" fontId="9" fillId="3" borderId="29" xfId="2" applyFont="1" applyFill="1" applyBorder="1" applyAlignment="1" applyProtection="1">
      <alignment horizontal="right"/>
    </xf>
    <xf numFmtId="0" fontId="9" fillId="3" borderId="23" xfId="2" applyFont="1" applyFill="1" applyBorder="1" applyAlignment="1" applyProtection="1">
      <alignment horizontal="left"/>
    </xf>
    <xf numFmtId="0" fontId="10" fillId="3" borderId="23" xfId="2" applyFont="1" applyFill="1" applyBorder="1" applyAlignment="1" applyProtection="1"/>
    <xf numFmtId="0" fontId="10" fillId="3" borderId="27" xfId="2" applyFont="1" applyFill="1" applyBorder="1" applyAlignment="1" applyProtection="1">
      <alignment horizontal="center"/>
    </xf>
    <xf numFmtId="0" fontId="10" fillId="3" borderId="23" xfId="2" applyFont="1" applyFill="1" applyBorder="1" applyAlignment="1" applyProtection="1">
      <alignment horizontal="center"/>
    </xf>
    <xf numFmtId="0" fontId="10" fillId="3" borderId="25" xfId="2" applyFont="1" applyFill="1" applyBorder="1" applyAlignment="1" applyProtection="1">
      <alignment horizontal="center"/>
    </xf>
    <xf numFmtId="0" fontId="10" fillId="3" borderId="0" xfId="2" applyFont="1" applyFill="1" applyBorder="1" applyAlignment="1" applyProtection="1">
      <alignment horizontal="center"/>
    </xf>
    <xf numFmtId="0" fontId="9" fillId="3" borderId="0" xfId="2" applyFont="1" applyFill="1" applyBorder="1" applyAlignment="1" applyProtection="1">
      <alignment horizontal="right"/>
    </xf>
    <xf numFmtId="0" fontId="41" fillId="0" borderId="0" xfId="2" applyFont="1" applyFill="1" applyAlignment="1" applyProtection="1"/>
    <xf numFmtId="0" fontId="14" fillId="0" borderId="0" xfId="2" applyFont="1" applyFill="1" applyBorder="1" applyAlignment="1" applyProtection="1"/>
    <xf numFmtId="0" fontId="9" fillId="3" borderId="24" xfId="2" applyFont="1" applyFill="1" applyBorder="1" applyAlignment="1" applyProtection="1">
      <alignment horizontal="left"/>
    </xf>
    <xf numFmtId="0" fontId="42" fillId="0" borderId="0" xfId="2" applyFont="1" applyFill="1" applyBorder="1" applyAlignment="1" applyProtection="1">
      <alignment horizontal="center"/>
    </xf>
    <xf numFmtId="0" fontId="15" fillId="0" borderId="35" xfId="2" applyFont="1" applyFill="1" applyBorder="1" applyAlignment="1" applyProtection="1">
      <alignment vertical="center"/>
    </xf>
    <xf numFmtId="0" fontId="16" fillId="0" borderId="10" xfId="2" applyFont="1" applyFill="1" applyBorder="1" applyAlignment="1" applyProtection="1"/>
    <xf numFmtId="0" fontId="10" fillId="0" borderId="26" xfId="2" applyFont="1" applyFill="1" applyBorder="1" applyAlignment="1" applyProtection="1">
      <alignment vertical="center"/>
    </xf>
    <xf numFmtId="0" fontId="10" fillId="0" borderId="20" xfId="2" applyFont="1" applyFill="1" applyBorder="1" applyAlignment="1" applyProtection="1">
      <alignment vertical="center"/>
    </xf>
    <xf numFmtId="0" fontId="10" fillId="0" borderId="21" xfId="2" applyFont="1" applyFill="1" applyBorder="1" applyAlignment="1" applyProtection="1">
      <alignment vertical="center"/>
    </xf>
    <xf numFmtId="0" fontId="15" fillId="0" borderId="0" xfId="2" applyFont="1" applyFill="1" applyBorder="1" applyAlignment="1" applyProtection="1">
      <alignment horizontal="right" vertical="center"/>
    </xf>
    <xf numFmtId="0" fontId="15" fillId="0" borderId="0" xfId="2" applyFont="1" applyFill="1" applyBorder="1" applyAlignment="1" applyProtection="1">
      <alignment vertical="center"/>
    </xf>
    <xf numFmtId="0" fontId="33" fillId="0" borderId="0" xfId="2" applyFont="1" applyFill="1" applyAlignment="1" applyProtection="1">
      <alignment horizontal="left"/>
    </xf>
    <xf numFmtId="0" fontId="47" fillId="0" borderId="0" xfId="2" applyFont="1" applyFill="1" applyAlignment="1" applyProtection="1">
      <alignment horizontal="right"/>
    </xf>
    <xf numFmtId="0" fontId="21" fillId="0" borderId="0" xfId="2" applyFont="1" applyFill="1" applyAlignment="1" applyProtection="1">
      <alignment horizontal="right" vertical="center"/>
    </xf>
    <xf numFmtId="0" fontId="49" fillId="0" borderId="0" xfId="2" applyFont="1" applyFill="1" applyAlignment="1" applyProtection="1">
      <alignment horizontal="right"/>
    </xf>
    <xf numFmtId="0" fontId="10" fillId="0" borderId="36" xfId="2" applyFont="1" applyFill="1" applyBorder="1" applyAlignment="1" applyProtection="1">
      <alignment horizontal="center"/>
      <protection locked="0"/>
    </xf>
    <xf numFmtId="0" fontId="46" fillId="0" borderId="0" xfId="2" applyFont="1" applyFill="1" applyAlignment="1" applyProtection="1">
      <alignment horizontal="left"/>
    </xf>
    <xf numFmtId="0" fontId="46" fillId="0" borderId="0" xfId="2" applyFont="1" applyFill="1" applyAlignment="1" applyProtection="1">
      <alignment horizontal="right"/>
    </xf>
    <xf numFmtId="0" fontId="10" fillId="0" borderId="0" xfId="2" applyFont="1" applyFill="1" applyProtection="1"/>
    <xf numFmtId="0" fontId="50" fillId="0" borderId="0" xfId="2" applyFont="1" applyFill="1" applyBorder="1" applyAlignment="1" applyProtection="1">
      <alignment horizontal="right"/>
    </xf>
    <xf numFmtId="0" fontId="51" fillId="0" borderId="0" xfId="2" applyFont="1" applyFill="1" applyAlignment="1" applyProtection="1">
      <alignment horizontal="right"/>
    </xf>
    <xf numFmtId="0" fontId="15" fillId="0" borderId="0" xfId="2" applyFont="1" applyFill="1" applyAlignment="1" applyProtection="1"/>
    <xf numFmtId="3" fontId="27" fillId="0" borderId="34" xfId="2" applyNumberFormat="1" applyFont="1" applyBorder="1" applyAlignment="1" applyProtection="1">
      <alignment horizontal="center" vertical="center"/>
    </xf>
    <xf numFmtId="164" fontId="10" fillId="0" borderId="34" xfId="2" applyNumberFormat="1" applyFont="1" applyFill="1" applyBorder="1" applyAlignment="1" applyProtection="1">
      <alignment horizontal="center" vertical="center"/>
    </xf>
    <xf numFmtId="0" fontId="9" fillId="6" borderId="13" xfId="2" applyFont="1" applyFill="1" applyBorder="1" applyAlignment="1">
      <alignment horizontal="left"/>
    </xf>
    <xf numFmtId="0" fontId="9" fillId="6" borderId="14" xfId="2" applyFont="1" applyFill="1" applyBorder="1" applyAlignment="1">
      <alignment horizontal="left"/>
    </xf>
    <xf numFmtId="0" fontId="10" fillId="6" borderId="14" xfId="2" applyFont="1" applyFill="1" applyBorder="1" applyAlignment="1"/>
    <xf numFmtId="0" fontId="10" fillId="6" borderId="15" xfId="2" applyFont="1" applyFill="1" applyBorder="1"/>
    <xf numFmtId="0" fontId="10" fillId="6" borderId="16" xfId="2" applyFont="1" applyFill="1" applyBorder="1" applyAlignment="1"/>
    <xf numFmtId="0" fontId="10" fillId="6" borderId="15" xfId="2" applyFont="1" applyFill="1" applyBorder="1" applyAlignment="1"/>
    <xf numFmtId="164" fontId="10" fillId="6" borderId="16" xfId="2" applyNumberFormat="1" applyFont="1" applyFill="1" applyBorder="1"/>
    <xf numFmtId="0" fontId="10" fillId="6" borderId="15" xfId="2" applyFont="1" applyFill="1" applyBorder="1" applyAlignment="1">
      <alignment horizontal="center"/>
    </xf>
    <xf numFmtId="0" fontId="10" fillId="6" borderId="16" xfId="2" applyFont="1" applyFill="1" applyBorder="1" applyAlignment="1">
      <alignment horizontal="center"/>
    </xf>
    <xf numFmtId="164" fontId="11" fillId="6" borderId="16" xfId="2" applyNumberFormat="1" applyFont="1" applyFill="1" applyBorder="1" applyAlignment="1" applyProtection="1">
      <alignment horizontal="center"/>
    </xf>
    <xf numFmtId="164" fontId="11" fillId="6" borderId="17" xfId="2" applyNumberFormat="1" applyFont="1" applyFill="1" applyBorder="1" applyAlignment="1" applyProtection="1">
      <alignment horizontal="center"/>
    </xf>
    <xf numFmtId="0" fontId="10" fillId="0" borderId="27" xfId="2" applyFont="1" applyFill="1" applyBorder="1" applyProtection="1"/>
    <xf numFmtId="0" fontId="9" fillId="2" borderId="22" xfId="2" applyFont="1" applyFill="1" applyBorder="1" applyAlignment="1">
      <alignment horizontal="left"/>
    </xf>
    <xf numFmtId="0" fontId="9" fillId="2" borderId="20" xfId="2" applyFont="1" applyFill="1" applyBorder="1" applyAlignment="1">
      <alignment horizontal="left"/>
    </xf>
    <xf numFmtId="0" fontId="10" fillId="2" borderId="20" xfId="2" applyFont="1" applyFill="1" applyBorder="1" applyAlignment="1"/>
    <xf numFmtId="0" fontId="10" fillId="3" borderId="21" xfId="2" applyFont="1" applyFill="1" applyBorder="1"/>
    <xf numFmtId="0" fontId="9" fillId="6" borderId="22" xfId="2" applyFont="1" applyFill="1" applyBorder="1" applyAlignment="1">
      <alignment horizontal="left"/>
    </xf>
    <xf numFmtId="0" fontId="9" fillId="6" borderId="20" xfId="2" applyFont="1" applyFill="1" applyBorder="1" applyAlignment="1">
      <alignment horizontal="left"/>
    </xf>
    <xf numFmtId="0" fontId="10" fillId="6" borderId="20" xfId="2" applyFont="1" applyFill="1" applyBorder="1" applyAlignment="1"/>
    <xf numFmtId="0" fontId="10" fillId="6" borderId="21" xfId="2" applyFont="1" applyFill="1" applyBorder="1"/>
    <xf numFmtId="0" fontId="10" fillId="6" borderId="26" xfId="2" applyFont="1" applyFill="1" applyBorder="1" applyAlignment="1"/>
    <xf numFmtId="0" fontId="10" fillId="6" borderId="21" xfId="2" applyFont="1" applyFill="1" applyBorder="1" applyAlignment="1"/>
    <xf numFmtId="164" fontId="10" fillId="6" borderId="26" xfId="2" applyNumberFormat="1" applyFont="1" applyFill="1" applyBorder="1"/>
    <xf numFmtId="164" fontId="11" fillId="6" borderId="26" xfId="2" applyNumberFormat="1" applyFont="1" applyFill="1" applyBorder="1" applyAlignment="1" applyProtection="1">
      <alignment horizontal="center"/>
    </xf>
    <xf numFmtId="164" fontId="11" fillId="6" borderId="37" xfId="2" applyNumberFormat="1" applyFont="1" applyFill="1" applyBorder="1" applyAlignment="1" applyProtection="1">
      <alignment horizontal="center"/>
    </xf>
    <xf numFmtId="0" fontId="10" fillId="0" borderId="20" xfId="2" applyFont="1" applyFill="1" applyBorder="1" applyAlignment="1" applyProtection="1">
      <protection locked="0"/>
    </xf>
    <xf numFmtId="0" fontId="52" fillId="0" borderId="36" xfId="2" applyFont="1" applyFill="1" applyBorder="1" applyAlignment="1" applyProtection="1">
      <alignment horizontal="center" vertical="center"/>
      <protection locked="0"/>
    </xf>
    <xf numFmtId="0" fontId="10" fillId="6" borderId="26" xfId="2" applyFont="1" applyFill="1" applyBorder="1" applyAlignment="1">
      <alignment horizontal="center"/>
    </xf>
    <xf numFmtId="0" fontId="10" fillId="6" borderId="21" xfId="2" applyFont="1" applyFill="1" applyBorder="1" applyAlignment="1">
      <alignment horizontal="center"/>
    </xf>
    <xf numFmtId="0" fontId="2" fillId="0" borderId="0" xfId="2" applyFill="1" applyBorder="1"/>
    <xf numFmtId="0" fontId="30" fillId="0" borderId="25" xfId="2" applyFont="1" applyFill="1" applyBorder="1" applyAlignment="1" applyProtection="1">
      <alignment horizontal="right"/>
    </xf>
    <xf numFmtId="0" fontId="10" fillId="0" borderId="22" xfId="2" applyFont="1" applyFill="1" applyBorder="1" applyAlignment="1" applyProtection="1">
      <alignment vertical="center"/>
    </xf>
    <xf numFmtId="0" fontId="4" fillId="0" borderId="20" xfId="2" applyFont="1" applyFill="1" applyBorder="1" applyAlignment="1">
      <alignment vertical="center"/>
    </xf>
    <xf numFmtId="0" fontId="30" fillId="0" borderId="20" xfId="2" applyFont="1" applyFill="1" applyBorder="1" applyAlignment="1" applyProtection="1">
      <alignment vertical="center"/>
    </xf>
    <xf numFmtId="0" fontId="30" fillId="0" borderId="21" xfId="2" applyFont="1" applyFill="1" applyBorder="1" applyAlignment="1" applyProtection="1">
      <alignment horizontal="right" vertical="center"/>
    </xf>
    <xf numFmtId="0" fontId="10" fillId="0" borderId="18" xfId="0" applyFont="1" applyFill="1" applyBorder="1" applyAlignment="1"/>
    <xf numFmtId="0" fontId="10" fillId="0" borderId="22" xfId="0" applyFont="1" applyFill="1" applyBorder="1" applyProtection="1"/>
    <xf numFmtId="0" fontId="10" fillId="0" borderId="20" xfId="0" applyFont="1" applyFill="1" applyBorder="1" applyProtection="1"/>
    <xf numFmtId="0" fontId="34" fillId="0" borderId="26" xfId="0" applyFont="1" applyFill="1" applyBorder="1" applyAlignment="1">
      <alignment vertical="center" wrapText="1"/>
    </xf>
    <xf numFmtId="0" fontId="10" fillId="0" borderId="22" xfId="0" applyFont="1" applyFill="1" applyBorder="1" applyAlignment="1">
      <alignment horizontal="left"/>
    </xf>
    <xf numFmtId="0" fontId="10" fillId="0" borderId="10" xfId="2" applyFont="1" applyFill="1" applyBorder="1"/>
    <xf numFmtId="0" fontId="10" fillId="0" borderId="10" xfId="2" applyFont="1" applyFill="1" applyBorder="1" applyAlignment="1" applyProtection="1">
      <alignment horizontal="right"/>
    </xf>
    <xf numFmtId="0" fontId="10" fillId="0" borderId="34" xfId="2" applyFont="1" applyFill="1" applyBorder="1" applyAlignment="1" applyProtection="1">
      <protection locked="0"/>
    </xf>
    <xf numFmtId="0" fontId="10" fillId="0" borderId="8" xfId="2" applyFont="1" applyBorder="1" applyAlignment="1" applyProtection="1">
      <alignment horizontal="right"/>
    </xf>
    <xf numFmtId="0" fontId="2" fillId="0" borderId="0" xfId="2" applyFill="1" applyBorder="1" applyAlignment="1">
      <alignment horizontal="right"/>
    </xf>
    <xf numFmtId="2" fontId="10" fillId="0" borderId="26" xfId="2" quotePrefix="1" applyNumberFormat="1" applyFont="1" applyFill="1" applyBorder="1" applyProtection="1"/>
    <xf numFmtId="0" fontId="9" fillId="0" borderId="14" xfId="2" applyFont="1" applyFill="1" applyBorder="1" applyAlignment="1">
      <alignment horizontal="center"/>
    </xf>
    <xf numFmtId="0" fontId="14" fillId="0" borderId="13" xfId="2" applyFont="1" applyFill="1" applyBorder="1" applyAlignment="1">
      <alignment horizontal="left"/>
    </xf>
    <xf numFmtId="0" fontId="2" fillId="0" borderId="0" xfId="2" applyFont="1" applyBorder="1" applyAlignment="1">
      <alignment horizontal="center"/>
    </xf>
    <xf numFmtId="14" fontId="2" fillId="0" borderId="0" xfId="2" applyNumberFormat="1" applyFont="1" applyBorder="1" applyAlignment="1">
      <alignment horizontal="right"/>
    </xf>
    <xf numFmtId="165" fontId="2" fillId="0" borderId="0" xfId="2" applyNumberFormat="1" applyFont="1" applyBorder="1" applyAlignment="1">
      <alignment horizontal="center" vertical="top"/>
    </xf>
    <xf numFmtId="0" fontId="2" fillId="0" borderId="0" xfId="2" applyFont="1" applyBorder="1" applyAlignment="1">
      <alignment vertical="top"/>
    </xf>
    <xf numFmtId="0" fontId="10" fillId="0" borderId="21" xfId="2" applyFont="1" applyFill="1" applyBorder="1" applyAlignment="1" applyProtection="1">
      <alignment horizontal="right" vertical="center"/>
    </xf>
    <xf numFmtId="0" fontId="5" fillId="0" borderId="34" xfId="2" applyFont="1" applyFill="1" applyBorder="1" applyAlignment="1" applyProtection="1">
      <alignment horizontal="center" vertical="center" wrapText="1"/>
    </xf>
    <xf numFmtId="0" fontId="42" fillId="0" borderId="0" xfId="2" applyFont="1" applyFill="1" applyBorder="1" applyAlignment="1" applyProtection="1">
      <alignment horizontal="left"/>
    </xf>
    <xf numFmtId="0" fontId="4" fillId="0" borderId="10" xfId="2" applyFont="1" applyFill="1" applyBorder="1" applyAlignment="1" applyProtection="1">
      <alignment wrapText="1"/>
    </xf>
    <xf numFmtId="0" fontId="10" fillId="0" borderId="20" xfId="2" applyFont="1" applyFill="1" applyBorder="1" applyAlignment="1" applyProtection="1">
      <alignment vertical="center" wrapText="1"/>
    </xf>
    <xf numFmtId="0" fontId="11" fillId="0" borderId="22" xfId="2" applyFont="1" applyFill="1" applyBorder="1" applyAlignment="1" applyProtection="1">
      <alignment vertical="center"/>
    </xf>
    <xf numFmtId="0" fontId="10" fillId="0" borderId="18" xfId="2" applyFont="1" applyFill="1" applyBorder="1" applyAlignment="1" applyProtection="1">
      <alignment horizontal="left" vertical="center"/>
    </xf>
    <xf numFmtId="0" fontId="10" fillId="0" borderId="10" xfId="2" applyFont="1" applyFill="1" applyBorder="1" applyAlignment="1" applyProtection="1">
      <alignment horizontal="left" vertical="top" wrapText="1"/>
    </xf>
    <xf numFmtId="0" fontId="10" fillId="0" borderId="10" xfId="2" applyFont="1" applyFill="1" applyBorder="1" applyAlignment="1" applyProtection="1">
      <alignment horizontal="right" vertical="center"/>
    </xf>
    <xf numFmtId="0" fontId="9" fillId="0" borderId="11"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10" fillId="0" borderId="12" xfId="2" applyFont="1" applyFill="1" applyBorder="1" applyAlignment="1" applyProtection="1">
      <alignment horizontal="right" vertical="center"/>
    </xf>
    <xf numFmtId="0" fontId="10" fillId="0" borderId="11" xfId="2" applyFont="1" applyFill="1" applyBorder="1" applyAlignment="1" applyProtection="1">
      <alignment horizontal="left" vertical="top" wrapText="1"/>
    </xf>
    <xf numFmtId="0" fontId="10" fillId="0" borderId="22" xfId="2" applyFont="1" applyFill="1" applyBorder="1" applyAlignment="1" applyProtection="1">
      <alignment wrapText="1"/>
    </xf>
    <xf numFmtId="0" fontId="10" fillId="0" borderId="20" xfId="2" applyFont="1" applyFill="1" applyBorder="1" applyAlignment="1" applyProtection="1">
      <alignment wrapText="1"/>
    </xf>
    <xf numFmtId="0" fontId="10" fillId="0" borderId="21" xfId="2" applyFont="1" applyFill="1" applyBorder="1" applyAlignment="1" applyProtection="1">
      <alignment wrapText="1"/>
    </xf>
    <xf numFmtId="0" fontId="10" fillId="0" borderId="10" xfId="2" applyFont="1" applyFill="1" applyBorder="1" applyAlignment="1" applyProtection="1">
      <alignment horizontal="right" vertical="center" wrapText="1"/>
    </xf>
    <xf numFmtId="0" fontId="10" fillId="0" borderId="23" xfId="2" applyFont="1" applyFill="1" applyBorder="1" applyAlignment="1" applyProtection="1">
      <alignment wrapText="1"/>
    </xf>
    <xf numFmtId="0" fontId="10" fillId="0" borderId="20" xfId="2" applyFont="1" applyFill="1" applyBorder="1" applyAlignment="1" applyProtection="1">
      <alignment wrapText="1"/>
      <protection locked="0"/>
    </xf>
    <xf numFmtId="0" fontId="9" fillId="0" borderId="23" xfId="2" applyFont="1" applyFill="1" applyBorder="1" applyAlignment="1" applyProtection="1"/>
    <xf numFmtId="0" fontId="10" fillId="0" borderId="25" xfId="2" applyFont="1" applyFill="1" applyBorder="1" applyAlignment="1" applyProtection="1">
      <alignment wrapText="1"/>
    </xf>
    <xf numFmtId="0" fontId="10" fillId="0" borderId="18" xfId="2" applyFont="1" applyFill="1" applyBorder="1" applyAlignment="1" applyProtection="1">
      <alignment horizontal="left"/>
    </xf>
    <xf numFmtId="0" fontId="10" fillId="0" borderId="10" xfId="2" applyFont="1" applyFill="1" applyBorder="1" applyAlignment="1" applyProtection="1">
      <alignment wrapText="1"/>
    </xf>
    <xf numFmtId="0" fontId="10" fillId="0" borderId="12" xfId="2" applyFont="1" applyFill="1" applyBorder="1" applyAlignment="1" applyProtection="1">
      <alignment wrapText="1"/>
    </xf>
    <xf numFmtId="0" fontId="10" fillId="0" borderId="26" xfId="2" applyFont="1" applyFill="1" applyBorder="1" applyAlignment="1" applyProtection="1">
      <alignment horizontal="left" vertical="top" wrapText="1"/>
      <protection locked="0"/>
    </xf>
    <xf numFmtId="0" fontId="10" fillId="0" borderId="34" xfId="2" applyFont="1" applyFill="1" applyBorder="1" applyAlignment="1" applyProtection="1">
      <alignment horizontal="left" vertical="top" wrapText="1"/>
      <protection locked="0"/>
    </xf>
    <xf numFmtId="0" fontId="10" fillId="0" borderId="26" xfId="2" applyFont="1" applyFill="1" applyBorder="1" applyAlignment="1" applyProtection="1">
      <alignment horizontal="right" vertical="center"/>
      <protection locked="0"/>
    </xf>
    <xf numFmtId="0" fontId="9" fillId="0" borderId="31" xfId="2" applyFont="1" applyFill="1" applyBorder="1" applyAlignment="1">
      <alignment horizontal="center"/>
    </xf>
    <xf numFmtId="0" fontId="9" fillId="0" borderId="42" xfId="2" applyFont="1" applyFill="1" applyBorder="1" applyAlignment="1">
      <alignment horizontal="center"/>
    </xf>
    <xf numFmtId="49" fontId="10" fillId="0" borderId="26" xfId="2" applyNumberFormat="1" applyFont="1" applyFill="1" applyBorder="1" applyAlignment="1" applyProtection="1">
      <alignment horizontal="center"/>
    </xf>
    <xf numFmtId="49" fontId="10" fillId="0" borderId="20" xfId="2" applyNumberFormat="1" applyFont="1" applyFill="1" applyBorder="1" applyAlignment="1" applyProtection="1">
      <alignment horizontal="center"/>
    </xf>
    <xf numFmtId="49" fontId="10" fillId="0" borderId="21" xfId="2" applyNumberFormat="1" applyFont="1" applyFill="1" applyBorder="1" applyAlignment="1" applyProtection="1">
      <alignment horizontal="center"/>
    </xf>
    <xf numFmtId="49" fontId="9" fillId="0" borderId="26" xfId="2" applyNumberFormat="1" applyFont="1" applyFill="1" applyBorder="1" applyAlignment="1" applyProtection="1">
      <alignment horizontal="center"/>
    </xf>
    <xf numFmtId="49" fontId="9" fillId="0" borderId="20" xfId="2" applyNumberFormat="1" applyFont="1" applyFill="1" applyBorder="1" applyAlignment="1" applyProtection="1">
      <alignment horizontal="center"/>
    </xf>
    <xf numFmtId="49" fontId="9" fillId="0" borderId="21" xfId="2" applyNumberFormat="1" applyFont="1" applyFill="1" applyBorder="1" applyAlignment="1" applyProtection="1">
      <alignment horizontal="center"/>
    </xf>
    <xf numFmtId="0" fontId="15" fillId="0" borderId="0" xfId="2" applyFont="1" applyFill="1" applyAlignment="1" applyProtection="1">
      <alignment horizontal="right" vertical="center" wrapText="1"/>
    </xf>
    <xf numFmtId="0" fontId="10" fillId="0" borderId="26" xfId="2" applyFont="1" applyFill="1" applyBorder="1" applyAlignment="1" applyProtection="1">
      <alignment horizontal="left" wrapText="1"/>
    </xf>
    <xf numFmtId="0" fontId="10" fillId="0" borderId="20" xfId="2" applyFont="1" applyFill="1" applyBorder="1" applyAlignment="1" applyProtection="1">
      <alignment horizontal="left" wrapText="1"/>
    </xf>
    <xf numFmtId="0" fontId="10" fillId="0" borderId="21" xfId="2" applyFont="1" applyFill="1" applyBorder="1" applyAlignment="1" applyProtection="1">
      <alignment horizontal="left" wrapText="1"/>
    </xf>
    <xf numFmtId="0" fontId="10" fillId="6" borderId="21" xfId="2" applyFont="1" applyFill="1" applyBorder="1" applyAlignment="1">
      <alignment horizontal="center"/>
    </xf>
    <xf numFmtId="0" fontId="4" fillId="0" borderId="0" xfId="2" applyFont="1" applyFill="1" applyBorder="1" applyAlignment="1" applyProtection="1">
      <alignment horizontal="left" wrapText="1"/>
    </xf>
    <xf numFmtId="0" fontId="15" fillId="0" borderId="0" xfId="2" applyFont="1" applyFill="1" applyAlignment="1" applyProtection="1">
      <alignment horizontal="right" vertical="center"/>
    </xf>
    <xf numFmtId="0" fontId="10" fillId="0" borderId="20" xfId="2" applyFont="1" applyFill="1" applyBorder="1" applyAlignment="1" applyProtection="1">
      <alignment horizontal="left"/>
    </xf>
    <xf numFmtId="0" fontId="10" fillId="0" borderId="21" xfId="2" applyFont="1" applyFill="1" applyBorder="1" applyAlignment="1" applyProtection="1">
      <alignment horizontal="left"/>
    </xf>
    <xf numFmtId="0" fontId="10" fillId="0" borderId="20" xfId="2" applyFont="1" applyBorder="1" applyAlignment="1" applyProtection="1">
      <alignment horizontal="center"/>
    </xf>
    <xf numFmtId="0" fontId="10" fillId="0" borderId="20" xfId="2" applyFont="1" applyBorder="1" applyAlignment="1" applyProtection="1">
      <alignment horizontal="left"/>
    </xf>
    <xf numFmtId="0" fontId="10" fillId="0" borderId="21" xfId="2" applyFont="1" applyBorder="1" applyAlignment="1" applyProtection="1">
      <alignment horizontal="left"/>
    </xf>
    <xf numFmtId="0" fontId="10" fillId="3" borderId="20" xfId="2" applyFont="1" applyFill="1" applyBorder="1" applyAlignment="1" applyProtection="1">
      <alignment horizontal="center"/>
    </xf>
    <xf numFmtId="164" fontId="11" fillId="0" borderId="26" xfId="2" applyNumberFormat="1" applyFont="1" applyFill="1" applyBorder="1" applyAlignment="1" applyProtection="1">
      <alignment horizontal="center"/>
    </xf>
    <xf numFmtId="164" fontId="11" fillId="0" borderId="37" xfId="2" applyNumberFormat="1" applyFont="1" applyFill="1" applyBorder="1" applyAlignment="1" applyProtection="1">
      <alignment horizontal="center"/>
    </xf>
    <xf numFmtId="164" fontId="10" fillId="0" borderId="26" xfId="2" applyNumberFormat="1" applyFont="1" applyFill="1" applyBorder="1" applyAlignment="1" applyProtection="1">
      <alignment horizontal="center"/>
    </xf>
    <xf numFmtId="164" fontId="10" fillId="0" borderId="21" xfId="2" applyNumberFormat="1" applyFont="1" applyFill="1" applyBorder="1" applyAlignment="1" applyProtection="1">
      <alignment horizontal="center"/>
    </xf>
    <xf numFmtId="0" fontId="10" fillId="0" borderId="26" xfId="2" applyFont="1" applyFill="1" applyBorder="1" applyAlignment="1" applyProtection="1">
      <alignment horizontal="center"/>
      <protection locked="0"/>
    </xf>
    <xf numFmtId="0" fontId="10" fillId="0" borderId="21" xfId="2" applyFont="1" applyFill="1" applyBorder="1" applyAlignment="1" applyProtection="1">
      <alignment horizontal="center"/>
      <protection locked="0"/>
    </xf>
    <xf numFmtId="0" fontId="10" fillId="0" borderId="26" xfId="2" applyFont="1" applyBorder="1" applyAlignment="1" applyProtection="1">
      <alignment horizontal="center"/>
      <protection locked="0"/>
    </xf>
    <xf numFmtId="0" fontId="10" fillId="0" borderId="21" xfId="2" applyFont="1" applyBorder="1" applyAlignment="1" applyProtection="1">
      <alignment horizontal="center"/>
      <protection locked="0"/>
    </xf>
    <xf numFmtId="49" fontId="10" fillId="0" borderId="26" xfId="2" applyNumberFormat="1" applyFont="1" applyFill="1" applyBorder="1" applyAlignment="1" applyProtection="1">
      <alignment horizontal="center"/>
    </xf>
    <xf numFmtId="49" fontId="10" fillId="0" borderId="20" xfId="2" applyNumberFormat="1" applyFont="1" applyFill="1" applyBorder="1" applyAlignment="1" applyProtection="1">
      <alignment horizontal="center"/>
    </xf>
    <xf numFmtId="49" fontId="10" fillId="0" borderId="21" xfId="2" applyNumberFormat="1" applyFont="1" applyFill="1" applyBorder="1" applyAlignment="1" applyProtection="1">
      <alignment horizontal="center"/>
    </xf>
    <xf numFmtId="164" fontId="11" fillId="0" borderId="26" xfId="2" applyNumberFormat="1" applyFont="1" applyBorder="1" applyAlignment="1" applyProtection="1">
      <alignment horizontal="center"/>
    </xf>
    <xf numFmtId="164" fontId="11" fillId="0" borderId="37" xfId="2" applyNumberFormat="1" applyFont="1" applyBorder="1" applyAlignment="1" applyProtection="1">
      <alignment horizontal="center"/>
    </xf>
    <xf numFmtId="0" fontId="10" fillId="0" borderId="26" xfId="2" applyFont="1" applyFill="1" applyBorder="1" applyAlignment="1" applyProtection="1">
      <alignment horizontal="center"/>
    </xf>
    <xf numFmtId="0" fontId="10" fillId="0" borderId="20" xfId="2" applyFont="1" applyFill="1" applyBorder="1" applyAlignment="1" applyProtection="1">
      <alignment horizontal="center"/>
    </xf>
    <xf numFmtId="0" fontId="10" fillId="0" borderId="21" xfId="2" applyFont="1" applyFill="1" applyBorder="1" applyAlignment="1" applyProtection="1">
      <alignment horizontal="center"/>
    </xf>
    <xf numFmtId="0" fontId="9" fillId="3" borderId="26" xfId="2" applyFont="1" applyFill="1" applyBorder="1" applyAlignment="1">
      <alignment horizontal="center" wrapText="1"/>
    </xf>
    <xf numFmtId="0" fontId="9" fillId="3" borderId="21" xfId="2" applyFont="1" applyFill="1" applyBorder="1" applyAlignment="1">
      <alignment horizontal="center" wrapText="1"/>
    </xf>
    <xf numFmtId="164" fontId="10" fillId="0" borderId="26" xfId="2" applyNumberFormat="1" applyFont="1" applyBorder="1" applyAlignment="1" applyProtection="1">
      <alignment horizontal="center"/>
    </xf>
    <xf numFmtId="164" fontId="10" fillId="0" borderId="21" xfId="2" applyNumberFormat="1" applyFont="1" applyBorder="1" applyAlignment="1" applyProtection="1">
      <alignment horizontal="center"/>
    </xf>
    <xf numFmtId="164" fontId="9" fillId="3" borderId="26" xfId="2" applyNumberFormat="1" applyFont="1" applyFill="1" applyBorder="1" applyAlignment="1" applyProtection="1">
      <alignment horizontal="center"/>
    </xf>
    <xf numFmtId="164" fontId="9" fillId="3" borderId="37" xfId="2" applyNumberFormat="1" applyFont="1" applyFill="1" applyBorder="1" applyAlignment="1" applyProtection="1">
      <alignment horizontal="center"/>
    </xf>
    <xf numFmtId="164" fontId="9" fillId="3" borderId="21" xfId="2" applyNumberFormat="1" applyFont="1" applyFill="1" applyBorder="1" applyAlignment="1" applyProtection="1">
      <alignment horizontal="center"/>
    </xf>
    <xf numFmtId="0" fontId="10" fillId="0" borderId="27" xfId="2" applyFont="1" applyFill="1" applyBorder="1" applyAlignment="1" applyProtection="1">
      <alignment horizontal="left" vertical="center" wrapText="1"/>
    </xf>
    <xf numFmtId="0" fontId="10" fillId="0" borderId="23" xfId="2" applyFont="1" applyFill="1" applyBorder="1" applyAlignment="1" applyProtection="1">
      <alignment horizontal="left" vertical="center" wrapText="1"/>
    </xf>
    <xf numFmtId="0" fontId="10" fillId="0" borderId="25" xfId="2" applyFont="1" applyFill="1" applyBorder="1" applyAlignment="1" applyProtection="1">
      <alignment horizontal="left" vertical="center" wrapText="1"/>
    </xf>
    <xf numFmtId="0" fontId="10" fillId="0" borderId="11" xfId="2" applyFont="1" applyFill="1" applyBorder="1" applyAlignment="1" applyProtection="1">
      <alignment horizontal="left" vertical="center" wrapText="1"/>
    </xf>
    <xf numFmtId="0" fontId="10" fillId="0" borderId="10" xfId="2" applyFont="1" applyFill="1" applyBorder="1" applyAlignment="1" applyProtection="1">
      <alignment horizontal="left" vertical="center" wrapText="1"/>
    </xf>
    <xf numFmtId="0" fontId="10" fillId="0" borderId="12" xfId="2" applyFont="1" applyFill="1" applyBorder="1" applyAlignment="1" applyProtection="1">
      <alignment horizontal="left" vertical="center" wrapText="1"/>
    </xf>
    <xf numFmtId="49" fontId="10" fillId="0" borderId="27" xfId="2" applyNumberFormat="1" applyFont="1" applyFill="1" applyBorder="1" applyAlignment="1" applyProtection="1">
      <alignment horizontal="center" vertical="center"/>
    </xf>
    <xf numFmtId="49" fontId="10" fillId="0" borderId="23" xfId="2" applyNumberFormat="1" applyFont="1" applyFill="1" applyBorder="1" applyAlignment="1" applyProtection="1">
      <alignment horizontal="center" vertical="center"/>
    </xf>
    <xf numFmtId="49" fontId="10" fillId="0" borderId="25" xfId="2" applyNumberFormat="1" applyFont="1" applyFill="1" applyBorder="1" applyAlignment="1" applyProtection="1">
      <alignment horizontal="center" vertical="center"/>
    </xf>
    <xf numFmtId="49" fontId="10" fillId="0" borderId="11" xfId="2" applyNumberFormat="1" applyFont="1" applyFill="1" applyBorder="1" applyAlignment="1" applyProtection="1">
      <alignment horizontal="center" vertical="center"/>
    </xf>
    <xf numFmtId="49" fontId="10" fillId="0" borderId="10" xfId="2" applyNumberFormat="1" applyFont="1" applyFill="1" applyBorder="1" applyAlignment="1" applyProtection="1">
      <alignment horizontal="center" vertical="center"/>
    </xf>
    <xf numFmtId="49" fontId="10" fillId="0" borderId="12" xfId="2" applyNumberFormat="1" applyFont="1" applyFill="1" applyBorder="1" applyAlignment="1" applyProtection="1">
      <alignment horizontal="center" vertical="center"/>
    </xf>
    <xf numFmtId="0" fontId="10" fillId="0" borderId="27" xfId="2" applyFont="1" applyFill="1" applyBorder="1" applyAlignment="1" applyProtection="1">
      <alignment horizontal="center" vertical="center"/>
      <protection locked="0"/>
    </xf>
    <xf numFmtId="0" fontId="10" fillId="0" borderId="25" xfId="2" applyFont="1" applyFill="1" applyBorder="1" applyAlignment="1" applyProtection="1">
      <alignment horizontal="center" vertical="center"/>
      <protection locked="0"/>
    </xf>
    <xf numFmtId="0" fontId="10" fillId="0" borderId="11" xfId="2" applyFont="1" applyFill="1" applyBorder="1" applyAlignment="1" applyProtection="1">
      <alignment horizontal="center" vertical="center"/>
      <protection locked="0"/>
    </xf>
    <xf numFmtId="0" fontId="10" fillId="0" borderId="12" xfId="2" applyFont="1" applyFill="1" applyBorder="1" applyAlignment="1" applyProtection="1">
      <alignment horizontal="center" vertical="center"/>
      <protection locked="0"/>
    </xf>
    <xf numFmtId="164" fontId="11" fillId="0" borderId="27" xfId="2" applyNumberFormat="1" applyFont="1" applyFill="1" applyBorder="1" applyAlignment="1" applyProtection="1">
      <alignment horizontal="center" vertical="center"/>
    </xf>
    <xf numFmtId="164" fontId="11" fillId="0" borderId="43" xfId="2" applyNumberFormat="1" applyFont="1" applyFill="1" applyBorder="1" applyAlignment="1" applyProtection="1">
      <alignment horizontal="center" vertical="center"/>
    </xf>
    <xf numFmtId="164" fontId="11" fillId="0" borderId="11" xfId="2" applyNumberFormat="1" applyFont="1" applyFill="1" applyBorder="1" applyAlignment="1" applyProtection="1">
      <alignment horizontal="center" vertical="center"/>
    </xf>
    <xf numFmtId="164" fontId="11" fillId="0" borderId="19" xfId="2" applyNumberFormat="1" applyFont="1" applyFill="1" applyBorder="1" applyAlignment="1" applyProtection="1">
      <alignment horizontal="center" vertical="center"/>
    </xf>
    <xf numFmtId="49" fontId="10" fillId="0" borderId="26" xfId="2" applyNumberFormat="1" applyFont="1" applyFill="1" applyBorder="1" applyAlignment="1" applyProtection="1">
      <alignment horizontal="center" vertical="center"/>
    </xf>
    <xf numFmtId="49" fontId="10" fillId="0" borderId="20" xfId="2" applyNumberFormat="1" applyFont="1" applyFill="1" applyBorder="1" applyAlignment="1" applyProtection="1">
      <alignment horizontal="center" vertical="center"/>
    </xf>
    <xf numFmtId="49" fontId="10" fillId="0" borderId="21" xfId="2" applyNumberFormat="1" applyFont="1" applyFill="1" applyBorder="1" applyAlignment="1" applyProtection="1">
      <alignment horizontal="center" vertical="center"/>
    </xf>
    <xf numFmtId="164" fontId="10" fillId="0" borderId="27" xfId="2" applyNumberFormat="1" applyFont="1" applyFill="1" applyBorder="1" applyAlignment="1" applyProtection="1">
      <alignment horizontal="center" vertical="center"/>
    </xf>
    <xf numFmtId="164" fontId="10" fillId="0" borderId="25" xfId="2" applyNumberFormat="1" applyFont="1" applyFill="1" applyBorder="1" applyAlignment="1" applyProtection="1">
      <alignment horizontal="center" vertical="center"/>
    </xf>
    <xf numFmtId="164" fontId="10" fillId="0" borderId="11" xfId="2" applyNumberFormat="1" applyFont="1" applyFill="1" applyBorder="1" applyAlignment="1" applyProtection="1">
      <alignment horizontal="center" vertical="center"/>
    </xf>
    <xf numFmtId="164" fontId="10" fillId="0" borderId="12" xfId="2" applyNumberFormat="1" applyFont="1" applyFill="1" applyBorder="1" applyAlignment="1" applyProtection="1">
      <alignment horizontal="center" vertical="center"/>
    </xf>
    <xf numFmtId="0" fontId="10" fillId="0" borderId="27" xfId="2" applyFont="1" applyBorder="1" applyAlignment="1" applyProtection="1">
      <alignment horizontal="center" vertical="center"/>
      <protection locked="0"/>
    </xf>
    <xf numFmtId="0" fontId="10" fillId="0" borderId="25" xfId="2" applyFont="1" applyBorder="1" applyAlignment="1" applyProtection="1">
      <alignment horizontal="center" vertical="center"/>
      <protection locked="0"/>
    </xf>
    <xf numFmtId="0" fontId="10" fillId="0" borderId="11" xfId="2" applyFont="1" applyBorder="1" applyAlignment="1" applyProtection="1">
      <alignment horizontal="center" vertical="center"/>
      <protection locked="0"/>
    </xf>
    <xf numFmtId="0" fontId="10" fillId="0" borderId="12" xfId="2" applyFont="1" applyBorder="1" applyAlignment="1" applyProtection="1">
      <alignment horizontal="center" vertical="center"/>
      <protection locked="0"/>
    </xf>
    <xf numFmtId="0" fontId="53" fillId="0" borderId="0" xfId="2" applyFont="1" applyAlignment="1">
      <alignment horizontal="center" vertical="top" wrapText="1"/>
    </xf>
    <xf numFmtId="0" fontId="55" fillId="0" borderId="0" xfId="2" applyFont="1" applyAlignment="1">
      <alignment horizontal="center" vertical="top"/>
    </xf>
    <xf numFmtId="0" fontId="55" fillId="0" borderId="0" xfId="2" applyFont="1" applyAlignment="1">
      <alignment horizontal="left" vertical="top" wrapText="1"/>
    </xf>
    <xf numFmtId="0" fontId="55" fillId="0" borderId="0" xfId="2" applyFont="1" applyAlignment="1">
      <alignment horizontal="left" vertical="top"/>
    </xf>
    <xf numFmtId="0" fontId="5" fillId="0" borderId="0" xfId="2" applyFont="1" applyAlignment="1">
      <alignment horizontal="center"/>
    </xf>
    <xf numFmtId="49" fontId="10" fillId="0" borderId="26" xfId="2" applyNumberFormat="1" applyFont="1" applyFill="1" applyBorder="1" applyAlignment="1" applyProtection="1">
      <alignment horizontal="center" vertical="center" wrapText="1"/>
    </xf>
    <xf numFmtId="164" fontId="10" fillId="0" borderId="26" xfId="2" applyNumberFormat="1" applyFont="1" applyFill="1" applyBorder="1" applyAlignment="1" applyProtection="1">
      <alignment horizontal="center" vertical="center"/>
    </xf>
    <xf numFmtId="164" fontId="10" fillId="0" borderId="21" xfId="2" applyNumberFormat="1" applyFont="1" applyFill="1" applyBorder="1" applyAlignment="1" applyProtection="1">
      <alignment horizontal="center" vertical="center"/>
    </xf>
    <xf numFmtId="0" fontId="10" fillId="0" borderId="26" xfId="2" applyFont="1" applyFill="1" applyBorder="1" applyAlignment="1" applyProtection="1">
      <alignment horizontal="center" vertical="center"/>
      <protection locked="0"/>
    </xf>
    <xf numFmtId="0" fontId="10" fillId="0" borderId="21" xfId="2" applyFont="1" applyFill="1" applyBorder="1" applyAlignment="1" applyProtection="1">
      <alignment horizontal="center" vertical="center"/>
      <protection locked="0"/>
    </xf>
    <xf numFmtId="164" fontId="11" fillId="0" borderId="26" xfId="2" applyNumberFormat="1" applyFont="1" applyFill="1" applyBorder="1" applyAlignment="1" applyProtection="1">
      <alignment horizontal="center" vertical="center"/>
    </xf>
    <xf numFmtId="164" fontId="11" fillId="0" borderId="37" xfId="2" applyNumberFormat="1" applyFont="1" applyFill="1" applyBorder="1" applyAlignment="1" applyProtection="1">
      <alignment horizontal="center" vertical="center"/>
    </xf>
    <xf numFmtId="164" fontId="11" fillId="0" borderId="27" xfId="2" applyNumberFormat="1" applyFont="1" applyBorder="1" applyAlignment="1" applyProtection="1">
      <alignment horizontal="center" vertical="center"/>
    </xf>
    <xf numFmtId="164" fontId="11" fillId="0" borderId="43" xfId="2" applyNumberFormat="1" applyFont="1" applyBorder="1" applyAlignment="1" applyProtection="1">
      <alignment horizontal="center" vertical="center"/>
    </xf>
    <xf numFmtId="164" fontId="11" fillId="0" borderId="11" xfId="2" applyNumberFormat="1" applyFont="1" applyBorder="1" applyAlignment="1" applyProtection="1">
      <alignment horizontal="center" vertical="center"/>
    </xf>
    <xf numFmtId="164" fontId="11" fillId="0" borderId="19" xfId="2" applyNumberFormat="1" applyFont="1" applyBorder="1" applyAlignment="1" applyProtection="1">
      <alignment horizontal="center" vertical="center"/>
    </xf>
    <xf numFmtId="49" fontId="10" fillId="0" borderId="41" xfId="2" applyNumberFormat="1" applyFont="1" applyFill="1" applyBorder="1" applyAlignment="1" applyProtection="1">
      <alignment horizontal="center"/>
    </xf>
    <xf numFmtId="49" fontId="10" fillId="0" borderId="31" xfId="2" applyNumberFormat="1" applyFont="1" applyFill="1" applyBorder="1" applyAlignment="1" applyProtection="1">
      <alignment horizontal="center"/>
    </xf>
    <xf numFmtId="49" fontId="10" fillId="0" borderId="42" xfId="2" applyNumberFormat="1" applyFont="1" applyFill="1" applyBorder="1" applyAlignment="1" applyProtection="1">
      <alignment horizontal="center"/>
    </xf>
    <xf numFmtId="0" fontId="9" fillId="3" borderId="26" xfId="2" applyFont="1" applyFill="1" applyBorder="1" applyAlignment="1" applyProtection="1">
      <alignment horizontal="center"/>
    </xf>
    <xf numFmtId="0" fontId="9" fillId="3" borderId="20" xfId="2" applyFont="1" applyFill="1" applyBorder="1" applyAlignment="1" applyProtection="1">
      <alignment horizontal="center"/>
    </xf>
    <xf numFmtId="0" fontId="9" fillId="3" borderId="21" xfId="2" applyFont="1" applyFill="1" applyBorder="1" applyAlignment="1" applyProtection="1">
      <alignment horizontal="center"/>
    </xf>
    <xf numFmtId="3" fontId="10" fillId="0" borderId="34" xfId="2" applyNumberFormat="1" applyFont="1" applyFill="1" applyBorder="1" applyAlignment="1" applyProtection="1">
      <alignment horizontal="center"/>
    </xf>
    <xf numFmtId="49" fontId="10" fillId="0" borderId="26" xfId="2" applyNumberFormat="1" applyFont="1" applyBorder="1" applyAlignment="1" applyProtection="1">
      <alignment horizontal="center"/>
    </xf>
    <xf numFmtId="49" fontId="10" fillId="0" borderId="20" xfId="2" applyNumberFormat="1" applyFont="1" applyBorder="1" applyAlignment="1" applyProtection="1">
      <alignment horizontal="center"/>
    </xf>
    <xf numFmtId="49" fontId="10" fillId="0" borderId="21" xfId="2" applyNumberFormat="1" applyFont="1" applyBorder="1" applyAlignment="1" applyProtection="1">
      <alignment horizontal="center"/>
    </xf>
    <xf numFmtId="49" fontId="10" fillId="0" borderId="27" xfId="2" applyNumberFormat="1" applyFont="1" applyBorder="1" applyAlignment="1" applyProtection="1">
      <alignment horizontal="center" vertical="center"/>
    </xf>
    <xf numFmtId="49" fontId="10" fillId="0" borderId="23" xfId="2" applyNumberFormat="1" applyFont="1" applyBorder="1" applyAlignment="1" applyProtection="1">
      <alignment horizontal="center" vertical="center"/>
    </xf>
    <xf numFmtId="49" fontId="10" fillId="0" borderId="25" xfId="2" applyNumberFormat="1" applyFont="1" applyBorder="1" applyAlignment="1" applyProtection="1">
      <alignment horizontal="center" vertical="center"/>
    </xf>
    <xf numFmtId="49" fontId="10" fillId="0" borderId="11" xfId="2" applyNumberFormat="1" applyFont="1" applyBorder="1" applyAlignment="1" applyProtection="1">
      <alignment horizontal="center" vertical="center"/>
    </xf>
    <xf numFmtId="49" fontId="10" fillId="0" borderId="10" xfId="2" applyNumberFormat="1" applyFont="1" applyBorder="1" applyAlignment="1" applyProtection="1">
      <alignment horizontal="center" vertical="center"/>
    </xf>
    <xf numFmtId="49" fontId="10" fillId="0" borderId="12" xfId="2" applyNumberFormat="1" applyFont="1" applyBorder="1" applyAlignment="1" applyProtection="1">
      <alignment horizontal="center" vertical="center"/>
    </xf>
    <xf numFmtId="0" fontId="10" fillId="0" borderId="9"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0" borderId="8" xfId="2" applyFont="1" applyFill="1" applyBorder="1" applyAlignment="1" applyProtection="1">
      <alignment horizontal="center" vertical="center"/>
    </xf>
    <xf numFmtId="0" fontId="10" fillId="0" borderId="11" xfId="2" applyFont="1" applyFill="1" applyBorder="1" applyAlignment="1" applyProtection="1">
      <alignment horizontal="center" vertical="center"/>
    </xf>
    <xf numFmtId="0" fontId="10" fillId="0" borderId="10"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49" fontId="10" fillId="0" borderId="11" xfId="2" applyNumberFormat="1" applyFont="1" applyFill="1" applyBorder="1" applyAlignment="1" applyProtection="1">
      <alignment horizontal="center"/>
    </xf>
    <xf numFmtId="49" fontId="10" fillId="0" borderId="10" xfId="2" applyNumberFormat="1" applyFont="1" applyFill="1" applyBorder="1" applyAlignment="1" applyProtection="1">
      <alignment horizontal="center"/>
    </xf>
    <xf numFmtId="49" fontId="10" fillId="0" borderId="12" xfId="2" applyNumberFormat="1" applyFont="1" applyFill="1" applyBorder="1" applyAlignment="1" applyProtection="1">
      <alignment horizontal="center"/>
    </xf>
    <xf numFmtId="0" fontId="16" fillId="0" borderId="0" xfId="2" applyFont="1" applyFill="1" applyBorder="1" applyAlignment="1" applyProtection="1">
      <alignment horizontal="center"/>
    </xf>
    <xf numFmtId="0" fontId="16" fillId="0" borderId="10" xfId="2" applyFont="1" applyFill="1" applyBorder="1" applyAlignment="1" applyProtection="1">
      <alignment horizontal="center"/>
    </xf>
    <xf numFmtId="0" fontId="10" fillId="0" borderId="27" xfId="2" applyFont="1" applyFill="1" applyBorder="1" applyAlignment="1" applyProtection="1">
      <alignment horizontal="left" vertical="center"/>
    </xf>
    <xf numFmtId="0" fontId="10" fillId="0" borderId="23" xfId="2" applyFont="1" applyFill="1" applyBorder="1" applyAlignment="1" applyProtection="1">
      <alignment horizontal="left" vertical="center"/>
    </xf>
    <xf numFmtId="0" fontId="10" fillId="0" borderId="25" xfId="2" applyFont="1" applyFill="1" applyBorder="1" applyAlignment="1" applyProtection="1">
      <alignment horizontal="left" vertical="center"/>
    </xf>
    <xf numFmtId="0" fontId="10" fillId="0" borderId="11" xfId="2" applyFont="1" applyFill="1" applyBorder="1" applyAlignment="1" applyProtection="1">
      <alignment horizontal="left" vertical="center"/>
    </xf>
    <xf numFmtId="0" fontId="10" fillId="0" borderId="10" xfId="2" applyFont="1" applyFill="1" applyBorder="1" applyAlignment="1" applyProtection="1">
      <alignment horizontal="left" vertical="center"/>
    </xf>
    <xf numFmtId="0" fontId="10" fillId="0" borderId="12" xfId="2" applyFont="1" applyFill="1" applyBorder="1" applyAlignment="1" applyProtection="1">
      <alignment horizontal="left" vertical="center"/>
    </xf>
    <xf numFmtId="0" fontId="10" fillId="0" borderId="27" xfId="2" applyFont="1" applyFill="1" applyBorder="1" applyAlignment="1" applyProtection="1">
      <alignment horizontal="center" vertical="center"/>
    </xf>
    <xf numFmtId="0" fontId="10" fillId="0" borderId="23" xfId="2" applyFont="1" applyFill="1" applyBorder="1" applyAlignment="1" applyProtection="1">
      <alignment horizontal="center" vertical="center"/>
    </xf>
    <xf numFmtId="0" fontId="10" fillId="0" borderId="25" xfId="2" applyFont="1" applyFill="1" applyBorder="1" applyAlignment="1" applyProtection="1">
      <alignment horizontal="center" vertical="center"/>
    </xf>
    <xf numFmtId="0" fontId="10" fillId="0" borderId="9" xfId="2" applyFont="1" applyFill="1" applyBorder="1" applyAlignment="1" applyProtection="1">
      <alignment horizontal="center" vertical="center" wrapText="1"/>
    </xf>
    <xf numFmtId="164" fontId="10" fillId="0" borderId="34" xfId="2" applyNumberFormat="1" applyFont="1" applyFill="1" applyBorder="1" applyAlignment="1" applyProtection="1">
      <alignment horizontal="center" vertical="center"/>
    </xf>
    <xf numFmtId="0" fontId="10" fillId="0" borderId="27" xfId="2" applyFont="1" applyBorder="1" applyAlignment="1" applyProtection="1">
      <alignment horizontal="center"/>
      <protection locked="0"/>
    </xf>
    <xf numFmtId="0" fontId="10" fillId="0" borderId="25" xfId="2" applyFont="1" applyBorder="1" applyAlignment="1" applyProtection="1">
      <alignment horizontal="center"/>
      <protection locked="0"/>
    </xf>
    <xf numFmtId="0" fontId="10" fillId="0" borderId="11" xfId="2" applyFont="1" applyBorder="1" applyAlignment="1" applyProtection="1">
      <alignment horizontal="center"/>
      <protection locked="0"/>
    </xf>
    <xf numFmtId="0" fontId="10" fillId="0" borderId="12" xfId="2" applyFont="1" applyBorder="1" applyAlignment="1" applyProtection="1">
      <alignment horizontal="center"/>
      <protection locked="0"/>
    </xf>
    <xf numFmtId="164" fontId="11" fillId="0" borderId="26" xfId="2" applyNumberFormat="1" applyFont="1" applyBorder="1" applyAlignment="1" applyProtection="1">
      <alignment horizontal="center" vertical="center"/>
    </xf>
    <xf numFmtId="164" fontId="11" fillId="0" borderId="37" xfId="2" applyNumberFormat="1" applyFont="1" applyBorder="1" applyAlignment="1" applyProtection="1">
      <alignment horizontal="center" vertical="center"/>
    </xf>
    <xf numFmtId="164" fontId="9" fillId="0" borderId="13" xfId="2" applyNumberFormat="1" applyFont="1" applyFill="1" applyBorder="1" applyAlignment="1">
      <alignment horizontal="center" vertical="center"/>
    </xf>
    <xf numFmtId="164" fontId="9" fillId="0" borderId="17" xfId="2" applyNumberFormat="1" applyFont="1" applyFill="1" applyBorder="1" applyAlignment="1">
      <alignment horizontal="center" vertical="center"/>
    </xf>
    <xf numFmtId="164" fontId="9" fillId="0" borderId="35" xfId="2" applyNumberFormat="1" applyFont="1" applyFill="1" applyBorder="1" applyAlignment="1">
      <alignment horizontal="center" vertical="center"/>
    </xf>
    <xf numFmtId="164" fontId="9" fillId="0" borderId="44" xfId="2" applyNumberFormat="1" applyFont="1" applyFill="1" applyBorder="1" applyAlignment="1">
      <alignment horizontal="center" vertical="center"/>
    </xf>
    <xf numFmtId="164" fontId="9" fillId="0" borderId="28" xfId="2" applyNumberFormat="1" applyFont="1" applyFill="1" applyBorder="1" applyAlignment="1">
      <alignment horizontal="center" vertical="center"/>
    </xf>
    <xf numFmtId="164" fontId="9" fillId="0" borderId="45" xfId="2" applyNumberFormat="1" applyFont="1" applyFill="1" applyBorder="1" applyAlignment="1">
      <alignment horizontal="center" vertical="center"/>
    </xf>
    <xf numFmtId="164" fontId="10" fillId="0" borderId="11" xfId="2" applyNumberFormat="1" applyFont="1" applyBorder="1" applyAlignment="1" applyProtection="1">
      <alignment horizontal="center"/>
    </xf>
    <xf numFmtId="164" fontId="10" fillId="0" borderId="12" xfId="2" applyNumberFormat="1" applyFont="1" applyBorder="1" applyAlignment="1" applyProtection="1">
      <alignment horizontal="center"/>
    </xf>
    <xf numFmtId="164" fontId="11" fillId="0" borderId="30" xfId="2" applyNumberFormat="1" applyFont="1" applyFill="1" applyBorder="1" applyAlignment="1" applyProtection="1">
      <alignment horizontal="center"/>
    </xf>
    <xf numFmtId="164" fontId="11" fillId="0" borderId="46" xfId="2" applyNumberFormat="1" applyFont="1" applyFill="1" applyBorder="1" applyAlignment="1" applyProtection="1">
      <alignment horizontal="center"/>
    </xf>
    <xf numFmtId="3" fontId="10" fillId="4" borderId="30" xfId="2" applyNumberFormat="1" applyFont="1" applyFill="1" applyBorder="1" applyAlignment="1" applyProtection="1">
      <alignment horizontal="center"/>
    </xf>
    <xf numFmtId="3" fontId="10" fillId="4" borderId="46" xfId="2" applyNumberFormat="1" applyFont="1" applyFill="1" applyBorder="1" applyAlignment="1" applyProtection="1">
      <alignment horizontal="center"/>
    </xf>
    <xf numFmtId="0" fontId="13" fillId="0" borderId="14" xfId="2" applyFont="1" applyBorder="1" applyAlignment="1">
      <alignment horizontal="center" vertical="center" wrapText="1"/>
    </xf>
    <xf numFmtId="0" fontId="13" fillId="0" borderId="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35"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45" xfId="2" applyFont="1" applyBorder="1" applyAlignment="1">
      <alignment horizontal="center" vertical="center" wrapText="1"/>
    </xf>
    <xf numFmtId="0" fontId="10" fillId="3" borderId="30" xfId="2" applyFont="1" applyFill="1" applyBorder="1" applyAlignment="1" applyProtection="1">
      <alignment horizontal="center"/>
      <protection locked="0"/>
    </xf>
    <xf numFmtId="0" fontId="10" fillId="3" borderId="46" xfId="2" applyFont="1" applyFill="1" applyBorder="1" applyAlignment="1" applyProtection="1">
      <alignment horizontal="center"/>
      <protection locked="0"/>
    </xf>
    <xf numFmtId="0" fontId="10" fillId="3" borderId="26" xfId="2" applyFont="1" applyFill="1" applyBorder="1" applyAlignment="1" applyProtection="1">
      <alignment horizontal="center"/>
      <protection locked="0"/>
    </xf>
    <xf numFmtId="0" fontId="10" fillId="3" borderId="21" xfId="2" applyFont="1" applyFill="1" applyBorder="1" applyAlignment="1" applyProtection="1">
      <alignment horizontal="center"/>
      <protection locked="0"/>
    </xf>
    <xf numFmtId="3" fontId="27" fillId="0" borderId="34" xfId="2" applyNumberFormat="1" applyFont="1" applyBorder="1" applyAlignment="1" applyProtection="1">
      <alignment horizontal="center" vertical="center"/>
    </xf>
    <xf numFmtId="164" fontId="10" fillId="0" borderId="34" xfId="2" applyNumberFormat="1" applyFont="1" applyFill="1" applyBorder="1" applyAlignment="1" applyProtection="1">
      <alignment horizontal="center"/>
    </xf>
    <xf numFmtId="49" fontId="9" fillId="0" borderId="27" xfId="2" applyNumberFormat="1" applyFont="1" applyFill="1" applyBorder="1" applyAlignment="1" applyProtection="1">
      <alignment horizontal="center" vertical="center"/>
    </xf>
    <xf numFmtId="49" fontId="9" fillId="0" borderId="23" xfId="2" applyNumberFormat="1" applyFont="1" applyFill="1" applyBorder="1" applyAlignment="1" applyProtection="1">
      <alignment horizontal="center" vertical="center"/>
    </xf>
    <xf numFmtId="49" fontId="9" fillId="0" borderId="25" xfId="2" applyNumberFormat="1" applyFont="1" applyFill="1" applyBorder="1" applyAlignment="1" applyProtection="1">
      <alignment horizontal="center" vertical="center"/>
    </xf>
    <xf numFmtId="49" fontId="9" fillId="0" borderId="11" xfId="2" applyNumberFormat="1" applyFont="1" applyFill="1" applyBorder="1" applyAlignment="1" applyProtection="1">
      <alignment horizontal="center" vertical="center"/>
    </xf>
    <xf numFmtId="49" fontId="9" fillId="0" borderId="10" xfId="2" applyNumberFormat="1" applyFont="1" applyFill="1" applyBorder="1" applyAlignment="1" applyProtection="1">
      <alignment horizontal="center" vertical="center"/>
    </xf>
    <xf numFmtId="49" fontId="9" fillId="0" borderId="12" xfId="2" applyNumberFormat="1" applyFont="1" applyFill="1" applyBorder="1" applyAlignment="1" applyProtection="1">
      <alignment horizontal="center" vertical="center"/>
    </xf>
    <xf numFmtId="164" fontId="9" fillId="3" borderId="27" xfId="2" applyNumberFormat="1" applyFont="1" applyFill="1" applyBorder="1" applyAlignment="1" applyProtection="1">
      <alignment horizontal="center"/>
    </xf>
    <xf numFmtId="164" fontId="9" fillId="3" borderId="25" xfId="2" applyNumberFormat="1" applyFont="1" applyFill="1" applyBorder="1" applyAlignment="1" applyProtection="1">
      <alignment horizontal="center"/>
    </xf>
    <xf numFmtId="49" fontId="10" fillId="0" borderId="26" xfId="2" applyNumberFormat="1" applyFont="1" applyBorder="1" applyAlignment="1" applyProtection="1">
      <alignment horizontal="center" vertical="center" wrapText="1"/>
    </xf>
    <xf numFmtId="49" fontId="10" fillId="0" borderId="20" xfId="2" applyNumberFormat="1" applyFont="1" applyBorder="1" applyAlignment="1" applyProtection="1">
      <alignment horizontal="center" vertical="center" wrapText="1"/>
    </xf>
    <xf numFmtId="49" fontId="10" fillId="0" borderId="21" xfId="2" applyNumberFormat="1" applyFont="1" applyBorder="1" applyAlignment="1" applyProtection="1">
      <alignment horizontal="center" vertical="center" wrapText="1"/>
    </xf>
    <xf numFmtId="0" fontId="10" fillId="0" borderId="26" xfId="2" applyFont="1" applyBorder="1" applyAlignment="1" applyProtection="1">
      <alignment horizontal="center"/>
    </xf>
    <xf numFmtId="0" fontId="10" fillId="0" borderId="20" xfId="2" applyFont="1" applyBorder="1" applyAlignment="1" applyProtection="1">
      <alignment horizontal="center"/>
    </xf>
    <xf numFmtId="0" fontId="10" fillId="0" borderId="21" xfId="2" applyFont="1" applyBorder="1" applyAlignment="1" applyProtection="1">
      <alignment horizontal="center"/>
    </xf>
    <xf numFmtId="0" fontId="10" fillId="3" borderId="50" xfId="2" applyFont="1" applyFill="1" applyBorder="1" applyAlignment="1" applyProtection="1">
      <alignment horizontal="center"/>
    </xf>
    <xf numFmtId="0" fontId="10" fillId="3" borderId="29" xfId="2" applyFont="1" applyFill="1" applyBorder="1" applyAlignment="1" applyProtection="1">
      <alignment horizontal="center"/>
    </xf>
    <xf numFmtId="0" fontId="10" fillId="3" borderId="49" xfId="2" applyFont="1" applyFill="1" applyBorder="1" applyAlignment="1" applyProtection="1">
      <alignment horizontal="center"/>
    </xf>
    <xf numFmtId="0" fontId="10" fillId="3" borderId="26" xfId="2" applyFont="1" applyFill="1" applyBorder="1" applyAlignment="1" applyProtection="1">
      <alignment horizontal="center"/>
    </xf>
    <xf numFmtId="0" fontId="10" fillId="3" borderId="20" xfId="2" applyFont="1" applyFill="1" applyBorder="1" applyAlignment="1" applyProtection="1">
      <alignment horizontal="center"/>
    </xf>
    <xf numFmtId="0" fontId="10" fillId="3" borderId="21" xfId="2" applyFont="1" applyFill="1" applyBorder="1" applyAlignment="1" applyProtection="1">
      <alignment horizontal="center"/>
    </xf>
    <xf numFmtId="49" fontId="9" fillId="0" borderId="26" xfId="2" applyNumberFormat="1" applyFont="1" applyFill="1" applyBorder="1" applyAlignment="1" applyProtection="1">
      <alignment horizontal="center" vertical="center"/>
    </xf>
    <xf numFmtId="49" fontId="9" fillId="0" borderId="20" xfId="2" applyNumberFormat="1" applyFont="1" applyFill="1" applyBorder="1" applyAlignment="1" applyProtection="1">
      <alignment horizontal="center" vertical="center"/>
    </xf>
    <xf numFmtId="49" fontId="9" fillId="0" borderId="21" xfId="2" applyNumberFormat="1" applyFont="1" applyFill="1" applyBorder="1" applyAlignment="1" applyProtection="1">
      <alignment horizontal="center" vertical="center"/>
    </xf>
    <xf numFmtId="3" fontId="27" fillId="0" borderId="38" xfId="2" applyNumberFormat="1" applyFont="1" applyBorder="1" applyAlignment="1" applyProtection="1">
      <alignment horizontal="center" vertical="center"/>
    </xf>
    <xf numFmtId="3" fontId="27" fillId="0" borderId="39" xfId="2" applyNumberFormat="1" applyFont="1" applyBorder="1" applyAlignment="1" applyProtection="1">
      <alignment horizontal="center" vertical="center"/>
    </xf>
    <xf numFmtId="3" fontId="27" fillId="0" borderId="40" xfId="2" applyNumberFormat="1" applyFont="1" applyBorder="1" applyAlignment="1" applyProtection="1">
      <alignment horizontal="center" vertical="center"/>
    </xf>
    <xf numFmtId="0" fontId="10" fillId="0" borderId="9"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164" fontId="11" fillId="0" borderId="9" xfId="2" applyNumberFormat="1" applyFont="1" applyBorder="1" applyAlignment="1" applyProtection="1">
      <alignment horizontal="center" vertical="center"/>
    </xf>
    <xf numFmtId="164" fontId="11" fillId="0" borderId="44" xfId="2" applyNumberFormat="1" applyFont="1" applyBorder="1" applyAlignment="1" applyProtection="1">
      <alignment horizontal="center" vertical="center"/>
    </xf>
    <xf numFmtId="0" fontId="9" fillId="3" borderId="26" xfId="2" applyFont="1" applyFill="1" applyBorder="1" applyAlignment="1">
      <alignment horizontal="center"/>
    </xf>
    <xf numFmtId="0" fontId="9" fillId="3" borderId="21" xfId="2" applyFont="1" applyFill="1" applyBorder="1" applyAlignment="1">
      <alignment horizontal="center"/>
    </xf>
    <xf numFmtId="0" fontId="4" fillId="0" borderId="20" xfId="2" applyFont="1" applyBorder="1" applyAlignment="1" applyProtection="1">
      <alignment horizontal="left"/>
      <protection locked="0"/>
    </xf>
    <xf numFmtId="49" fontId="10" fillId="0" borderId="26" xfId="2" applyNumberFormat="1" applyFont="1" applyBorder="1" applyAlignment="1" applyProtection="1">
      <alignment horizontal="center" vertical="center"/>
    </xf>
    <xf numFmtId="49" fontId="10" fillId="0" borderId="20" xfId="2" applyNumberFormat="1" applyFont="1" applyBorder="1" applyAlignment="1" applyProtection="1">
      <alignment horizontal="center" vertical="center"/>
    </xf>
    <xf numFmtId="49" fontId="10" fillId="0" borderId="21" xfId="2" applyNumberFormat="1" applyFont="1" applyBorder="1" applyAlignment="1" applyProtection="1">
      <alignment horizontal="center" vertical="center"/>
    </xf>
    <xf numFmtId="164" fontId="10" fillId="0" borderId="38" xfId="2" applyNumberFormat="1" applyFont="1" applyFill="1" applyBorder="1" applyAlignment="1" applyProtection="1">
      <alignment horizontal="center" vertical="center"/>
    </xf>
    <xf numFmtId="164" fontId="10" fillId="0" borderId="39" xfId="2" applyNumberFormat="1" applyFont="1" applyFill="1" applyBorder="1" applyAlignment="1" applyProtection="1">
      <alignment horizontal="center" vertical="center"/>
    </xf>
    <xf numFmtId="164" fontId="10" fillId="0" borderId="40" xfId="2" applyNumberFormat="1" applyFont="1" applyFill="1" applyBorder="1" applyAlignment="1" applyProtection="1">
      <alignment horizontal="center" vertical="center"/>
    </xf>
    <xf numFmtId="0" fontId="10" fillId="0" borderId="27" xfId="2" applyFont="1" applyBorder="1" applyAlignment="1" applyProtection="1">
      <alignment horizontal="left" vertical="center"/>
    </xf>
    <xf numFmtId="0" fontId="10" fillId="0" borderId="9" xfId="2" applyFont="1" applyBorder="1" applyAlignment="1" applyProtection="1">
      <alignment horizontal="left" vertical="center"/>
    </xf>
    <xf numFmtId="0" fontId="10" fillId="0" borderId="11" xfId="2" applyFont="1" applyBorder="1" applyAlignment="1" applyProtection="1">
      <alignment horizontal="left" vertical="center"/>
    </xf>
    <xf numFmtId="0" fontId="10" fillId="0" borderId="24" xfId="2" applyFont="1" applyBorder="1" applyAlignment="1" applyProtection="1">
      <alignment horizontal="left" vertical="center"/>
    </xf>
    <xf numFmtId="0" fontId="10" fillId="0" borderId="23" xfId="2" applyFont="1" applyBorder="1" applyAlignment="1" applyProtection="1">
      <alignment horizontal="left" vertical="center"/>
    </xf>
    <xf numFmtId="0" fontId="10" fillId="0" borderId="25" xfId="2" applyFont="1" applyBorder="1" applyAlignment="1" applyProtection="1">
      <alignment horizontal="left" vertical="center"/>
    </xf>
    <xf numFmtId="0" fontId="10" fillId="0" borderId="35" xfId="2" applyFont="1" applyBorder="1" applyAlignment="1" applyProtection="1">
      <alignment horizontal="left" vertical="center"/>
    </xf>
    <xf numFmtId="0" fontId="10" fillId="0" borderId="0" xfId="2" applyFont="1" applyBorder="1" applyAlignment="1" applyProtection="1">
      <alignment horizontal="left" vertical="center"/>
    </xf>
    <xf numFmtId="0" fontId="10" fillId="0" borderId="8" xfId="2" applyFont="1" applyBorder="1" applyAlignment="1" applyProtection="1">
      <alignment horizontal="left" vertical="center"/>
    </xf>
    <xf numFmtId="0" fontId="10" fillId="0" borderId="18" xfId="2" applyFont="1" applyBorder="1" applyAlignment="1" applyProtection="1">
      <alignment horizontal="left" vertical="center"/>
    </xf>
    <xf numFmtId="0" fontId="10" fillId="0" borderId="10" xfId="2" applyFont="1" applyBorder="1" applyAlignment="1" applyProtection="1">
      <alignment horizontal="left" vertical="center"/>
    </xf>
    <xf numFmtId="0" fontId="10" fillId="0" borderId="12" xfId="2" applyFont="1" applyBorder="1" applyAlignment="1" applyProtection="1">
      <alignment horizontal="left" vertical="center"/>
    </xf>
    <xf numFmtId="0" fontId="10" fillId="0" borderId="24" xfId="2" applyFont="1" applyFill="1" applyBorder="1" applyAlignment="1" applyProtection="1">
      <alignment horizontal="left" vertical="center"/>
    </xf>
    <xf numFmtId="0" fontId="10" fillId="0" borderId="35" xfId="2" applyFont="1" applyFill="1" applyBorder="1" applyAlignment="1" applyProtection="1">
      <alignment horizontal="left" vertical="center"/>
    </xf>
    <xf numFmtId="0" fontId="10" fillId="0" borderId="0" xfId="2" applyFont="1" applyFill="1" applyBorder="1" applyAlignment="1" applyProtection="1">
      <alignment horizontal="left" vertical="center"/>
    </xf>
    <xf numFmtId="0" fontId="10" fillId="0" borderId="8" xfId="2" applyFont="1" applyFill="1" applyBorder="1" applyAlignment="1" applyProtection="1">
      <alignment horizontal="left" vertical="center"/>
    </xf>
    <xf numFmtId="0" fontId="10" fillId="0" borderId="9" xfId="2" applyFont="1" applyFill="1" applyBorder="1" applyAlignment="1" applyProtection="1">
      <alignment horizontal="left" vertical="center"/>
    </xf>
    <xf numFmtId="0" fontId="10" fillId="0" borderId="26" xfId="2" applyFont="1" applyFill="1" applyBorder="1" applyAlignment="1" applyProtection="1">
      <alignment horizontal="center" wrapText="1"/>
    </xf>
    <xf numFmtId="0" fontId="10" fillId="0" borderId="20" xfId="2" applyFont="1" applyFill="1" applyBorder="1" applyAlignment="1" applyProtection="1">
      <alignment horizontal="center" wrapText="1"/>
    </xf>
    <xf numFmtId="0" fontId="10" fillId="0" borderId="21" xfId="2" applyFont="1" applyFill="1" applyBorder="1" applyAlignment="1" applyProtection="1">
      <alignment horizontal="center" wrapText="1"/>
    </xf>
    <xf numFmtId="0" fontId="10" fillId="0" borderId="0" xfId="2" applyFont="1" applyBorder="1" applyAlignment="1" applyProtection="1">
      <alignment horizontal="right" vertical="center"/>
    </xf>
    <xf numFmtId="0" fontId="10" fillId="0" borderId="10" xfId="2" applyFont="1" applyBorder="1" applyAlignment="1" applyProtection="1">
      <alignment horizontal="right" vertical="center"/>
    </xf>
    <xf numFmtId="49" fontId="10" fillId="0" borderId="27" xfId="2" applyNumberFormat="1" applyFont="1" applyBorder="1" applyAlignment="1" applyProtection="1">
      <alignment horizontal="center" vertical="center" wrapText="1"/>
    </xf>
    <xf numFmtId="49" fontId="10" fillId="0" borderId="23" xfId="2" applyNumberFormat="1" applyFont="1" applyBorder="1" applyAlignment="1" applyProtection="1">
      <alignment horizontal="center" vertical="center" wrapText="1"/>
    </xf>
    <xf numFmtId="49" fontId="10" fillId="0" borderId="25" xfId="2" applyNumberFormat="1" applyFont="1" applyBorder="1" applyAlignment="1" applyProtection="1">
      <alignment horizontal="center" vertical="center" wrapText="1"/>
    </xf>
    <xf numFmtId="49" fontId="10" fillId="0" borderId="9" xfId="2" applyNumberFormat="1" applyFont="1" applyBorder="1" applyAlignment="1" applyProtection="1">
      <alignment horizontal="center" vertical="center" wrapText="1"/>
    </xf>
    <xf numFmtId="49" fontId="10" fillId="0" borderId="0" xfId="2" applyNumberFormat="1" applyFont="1" applyBorder="1" applyAlignment="1" applyProtection="1">
      <alignment horizontal="center" vertical="center" wrapText="1"/>
    </xf>
    <xf numFmtId="49" fontId="10" fillId="0" borderId="8" xfId="2" applyNumberFormat="1" applyFont="1" applyBorder="1" applyAlignment="1" applyProtection="1">
      <alignment horizontal="center" vertical="center" wrapText="1"/>
    </xf>
    <xf numFmtId="49" fontId="10" fillId="0" borderId="11" xfId="2" applyNumberFormat="1" applyFont="1" applyBorder="1" applyAlignment="1" applyProtection="1">
      <alignment horizontal="center" vertical="center" wrapText="1"/>
    </xf>
    <xf numFmtId="49" fontId="10" fillId="0" borderId="10" xfId="2" applyNumberFormat="1" applyFont="1" applyBorder="1" applyAlignment="1" applyProtection="1">
      <alignment horizontal="center" vertical="center" wrapText="1"/>
    </xf>
    <xf numFmtId="49" fontId="10" fillId="0" borderId="12" xfId="2" applyNumberFormat="1" applyFont="1" applyBorder="1" applyAlignment="1" applyProtection="1">
      <alignment horizontal="center" vertical="center" wrapText="1"/>
    </xf>
    <xf numFmtId="14" fontId="8" fillId="0" borderId="10" xfId="2" applyNumberFormat="1" applyFont="1" applyBorder="1" applyAlignment="1">
      <alignment horizontal="center"/>
    </xf>
    <xf numFmtId="0" fontId="10" fillId="0" borderId="20" xfId="2" applyFont="1" applyBorder="1" applyAlignment="1" applyProtection="1">
      <alignment horizontal="left"/>
    </xf>
    <xf numFmtId="0" fontId="10" fillId="0" borderId="21" xfId="2" applyFont="1" applyBorder="1" applyAlignment="1" applyProtection="1">
      <alignment horizontal="left"/>
    </xf>
    <xf numFmtId="0" fontId="10" fillId="0" borderId="22" xfId="2" applyFont="1" applyFill="1" applyBorder="1" applyAlignment="1" applyProtection="1">
      <alignment horizontal="left" wrapText="1"/>
    </xf>
    <xf numFmtId="0" fontId="10" fillId="0" borderId="20" xfId="2" applyFont="1" applyFill="1" applyBorder="1" applyAlignment="1" applyProtection="1">
      <alignment horizontal="left" wrapText="1"/>
    </xf>
    <xf numFmtId="0" fontId="10" fillId="0" borderId="21" xfId="2" applyFont="1" applyFill="1" applyBorder="1" applyAlignment="1" applyProtection="1">
      <alignment horizontal="left" wrapText="1"/>
    </xf>
    <xf numFmtId="0" fontId="10" fillId="0" borderId="20" xfId="2" applyFont="1" applyBorder="1" applyAlignment="1" applyProtection="1">
      <alignment horizontal="center"/>
      <protection locked="0"/>
    </xf>
    <xf numFmtId="0" fontId="10" fillId="0" borderId="20" xfId="2" applyFont="1" applyBorder="1" applyAlignment="1" applyProtection="1">
      <alignment horizontal="left"/>
      <protection locked="0"/>
    </xf>
    <xf numFmtId="0" fontId="10" fillId="0" borderId="21" xfId="2" applyFont="1" applyBorder="1" applyAlignment="1" applyProtection="1">
      <alignment horizontal="left"/>
      <protection locked="0"/>
    </xf>
    <xf numFmtId="0" fontId="10" fillId="0" borderId="20" xfId="2" applyFont="1" applyFill="1" applyBorder="1" applyAlignment="1" applyProtection="1">
      <alignment horizontal="center"/>
      <protection locked="0"/>
    </xf>
    <xf numFmtId="49" fontId="10" fillId="0" borderId="26" xfId="2" applyNumberFormat="1" applyFont="1" applyFill="1" applyBorder="1" applyAlignment="1" applyProtection="1">
      <alignment horizontal="left"/>
    </xf>
    <xf numFmtId="49" fontId="10" fillId="0" borderId="20" xfId="2" applyNumberFormat="1" applyFont="1" applyFill="1" applyBorder="1" applyAlignment="1" applyProtection="1">
      <alignment horizontal="left"/>
    </xf>
    <xf numFmtId="49" fontId="10" fillId="0" borderId="21" xfId="2" applyNumberFormat="1" applyFont="1" applyFill="1" applyBorder="1" applyAlignment="1" applyProtection="1">
      <alignment horizontal="left"/>
    </xf>
    <xf numFmtId="164" fontId="10" fillId="0" borderId="27" xfId="2" applyNumberFormat="1" applyFont="1" applyFill="1" applyBorder="1" applyAlignment="1" applyProtection="1">
      <alignment horizontal="center"/>
    </xf>
    <xf numFmtId="164" fontId="10" fillId="0" borderId="25" xfId="2" applyNumberFormat="1" applyFont="1" applyFill="1" applyBorder="1" applyAlignment="1" applyProtection="1">
      <alignment horizontal="center"/>
    </xf>
    <xf numFmtId="164" fontId="10" fillId="0" borderId="11" xfId="2" applyNumberFormat="1" applyFont="1" applyFill="1" applyBorder="1" applyAlignment="1" applyProtection="1">
      <alignment horizontal="center"/>
    </xf>
    <xf numFmtId="164" fontId="10" fillId="0" borderId="12" xfId="2" applyNumberFormat="1" applyFont="1" applyFill="1" applyBorder="1" applyAlignment="1" applyProtection="1">
      <alignment horizontal="center"/>
    </xf>
    <xf numFmtId="0" fontId="9" fillId="5" borderId="22" xfId="2" applyFont="1" applyFill="1" applyBorder="1" applyAlignment="1" applyProtection="1">
      <alignment horizontal="left" wrapText="1"/>
    </xf>
    <xf numFmtId="0" fontId="9" fillId="5" borderId="20" xfId="2" applyFont="1" applyFill="1" applyBorder="1" applyAlignment="1" applyProtection="1">
      <alignment horizontal="left" wrapText="1"/>
    </xf>
    <xf numFmtId="0" fontId="9" fillId="5" borderId="21" xfId="2" applyFont="1" applyFill="1" applyBorder="1" applyAlignment="1" applyProtection="1">
      <alignment horizontal="left" wrapText="1"/>
    </xf>
    <xf numFmtId="0" fontId="9" fillId="5" borderId="26" xfId="2" applyFont="1" applyFill="1" applyBorder="1" applyAlignment="1" applyProtection="1">
      <alignment horizontal="center"/>
    </xf>
    <xf numFmtId="0" fontId="9" fillId="5" borderId="20" xfId="2" applyFont="1" applyFill="1" applyBorder="1" applyAlignment="1" applyProtection="1">
      <alignment horizontal="center"/>
    </xf>
    <xf numFmtId="0" fontId="9" fillId="5" borderId="21" xfId="2" applyFont="1" applyFill="1" applyBorder="1" applyAlignment="1" applyProtection="1">
      <alignment horizontal="center"/>
    </xf>
    <xf numFmtId="0" fontId="10" fillId="0" borderId="27" xfId="2" applyFont="1" applyFill="1" applyBorder="1" applyAlignment="1" applyProtection="1">
      <alignment horizontal="center"/>
      <protection locked="0"/>
    </xf>
    <xf numFmtId="0" fontId="10" fillId="0" borderId="23" xfId="2" applyFont="1" applyFill="1" applyBorder="1" applyAlignment="1" applyProtection="1">
      <alignment horizontal="center"/>
      <protection locked="0"/>
    </xf>
    <xf numFmtId="0" fontId="10" fillId="0" borderId="25" xfId="2" applyFont="1" applyFill="1" applyBorder="1" applyAlignment="1" applyProtection="1">
      <alignment horizontal="center"/>
      <protection locked="0"/>
    </xf>
    <xf numFmtId="0" fontId="10" fillId="0" borderId="11" xfId="2" applyFont="1" applyFill="1" applyBorder="1" applyAlignment="1" applyProtection="1">
      <alignment horizontal="center"/>
      <protection locked="0"/>
    </xf>
    <xf numFmtId="0" fontId="10" fillId="0" borderId="10" xfId="2" applyFont="1" applyFill="1" applyBorder="1" applyAlignment="1" applyProtection="1">
      <alignment horizontal="center"/>
      <protection locked="0"/>
    </xf>
    <xf numFmtId="0" fontId="10" fillId="0" borderId="12" xfId="2" applyFont="1" applyFill="1" applyBorder="1" applyAlignment="1" applyProtection="1">
      <alignment horizontal="center"/>
      <protection locked="0"/>
    </xf>
    <xf numFmtId="0" fontId="9" fillId="5" borderId="26" xfId="2" applyFont="1" applyFill="1" applyBorder="1" applyAlignment="1">
      <alignment horizontal="center" wrapText="1"/>
    </xf>
    <xf numFmtId="0" fontId="9" fillId="5" borderId="21" xfId="2" applyFont="1" applyFill="1" applyBorder="1" applyAlignment="1">
      <alignment horizontal="center" wrapText="1"/>
    </xf>
    <xf numFmtId="164" fontId="9" fillId="5" borderId="26" xfId="2" applyNumberFormat="1" applyFont="1" applyFill="1" applyBorder="1" applyAlignment="1" applyProtection="1">
      <alignment horizontal="center"/>
    </xf>
    <xf numFmtId="164" fontId="9" fillId="5" borderId="21" xfId="2" applyNumberFormat="1" applyFont="1" applyFill="1" applyBorder="1" applyAlignment="1" applyProtection="1">
      <alignment horizontal="center"/>
    </xf>
    <xf numFmtId="164" fontId="11" fillId="0" borderId="11" xfId="2" applyNumberFormat="1" applyFont="1" applyBorder="1" applyAlignment="1" applyProtection="1">
      <alignment horizontal="center"/>
    </xf>
    <xf numFmtId="164" fontId="11" fillId="0" borderId="19" xfId="2" applyNumberFormat="1" applyFont="1" applyBorder="1" applyAlignment="1" applyProtection="1">
      <alignment horizontal="center"/>
    </xf>
    <xf numFmtId="164" fontId="11" fillId="0" borderId="27" xfId="2" applyNumberFormat="1" applyFont="1" applyFill="1" applyBorder="1" applyAlignment="1" applyProtection="1">
      <alignment horizontal="center"/>
    </xf>
    <xf numFmtId="164" fontId="11" fillId="0" borderId="43" xfId="2" applyNumberFormat="1" applyFont="1" applyFill="1" applyBorder="1" applyAlignment="1" applyProtection="1">
      <alignment horizontal="center"/>
    </xf>
    <xf numFmtId="164" fontId="11" fillId="0" borderId="9" xfId="2" applyNumberFormat="1" applyFont="1" applyFill="1" applyBorder="1" applyAlignment="1" applyProtection="1">
      <alignment horizontal="center"/>
    </xf>
    <xf numFmtId="164" fontId="11" fillId="0" borderId="44" xfId="2" applyNumberFormat="1" applyFont="1" applyFill="1" applyBorder="1" applyAlignment="1" applyProtection="1">
      <alignment horizontal="center"/>
    </xf>
    <xf numFmtId="0" fontId="9" fillId="2" borderId="18" xfId="2" applyFont="1" applyFill="1" applyBorder="1" applyAlignment="1" applyProtection="1">
      <alignment horizontal="left"/>
    </xf>
    <xf numFmtId="0" fontId="9" fillId="3" borderId="10" xfId="2" applyFont="1" applyFill="1" applyBorder="1" applyAlignment="1" applyProtection="1">
      <alignment horizontal="left"/>
    </xf>
    <xf numFmtId="0" fontId="9" fillId="2" borderId="19" xfId="2" applyFont="1" applyFill="1" applyBorder="1" applyAlignment="1" applyProtection="1">
      <alignment horizontal="left"/>
    </xf>
    <xf numFmtId="3" fontId="10" fillId="0" borderId="30" xfId="2" applyNumberFormat="1" applyFont="1" applyFill="1" applyBorder="1" applyAlignment="1" applyProtection="1">
      <alignment horizontal="center"/>
      <protection locked="0"/>
    </xf>
    <xf numFmtId="3" fontId="10" fillId="0" borderId="31" xfId="2" applyNumberFormat="1" applyFont="1" applyFill="1" applyBorder="1" applyAlignment="1" applyProtection="1">
      <alignment horizontal="center"/>
      <protection locked="0"/>
    </xf>
    <xf numFmtId="3" fontId="10" fillId="0" borderId="46" xfId="2" applyNumberFormat="1" applyFont="1" applyFill="1" applyBorder="1" applyAlignment="1" applyProtection="1">
      <alignment horizontal="center"/>
      <protection locked="0"/>
    </xf>
    <xf numFmtId="49" fontId="10" fillId="0" borderId="27" xfId="2" applyNumberFormat="1" applyFont="1" applyBorder="1" applyAlignment="1" applyProtection="1">
      <alignment horizontal="center" vertical="top" wrapText="1"/>
    </xf>
    <xf numFmtId="49" fontId="10" fillId="0" borderId="23" xfId="2" applyNumberFormat="1" applyFont="1" applyBorder="1" applyAlignment="1" applyProtection="1">
      <alignment horizontal="center" vertical="top" wrapText="1"/>
    </xf>
    <xf numFmtId="49" fontId="10" fillId="0" borderId="25" xfId="2" applyNumberFormat="1" applyFont="1" applyBorder="1" applyAlignment="1" applyProtection="1">
      <alignment horizontal="center" vertical="top" wrapText="1"/>
    </xf>
    <xf numFmtId="49" fontId="10" fillId="0" borderId="9" xfId="2" applyNumberFormat="1" applyFont="1" applyBorder="1" applyAlignment="1" applyProtection="1">
      <alignment horizontal="center" vertical="top" wrapText="1"/>
    </xf>
    <xf numFmtId="49" fontId="10" fillId="0" borderId="0" xfId="2" applyNumberFormat="1" applyFont="1" applyBorder="1" applyAlignment="1" applyProtection="1">
      <alignment horizontal="center" vertical="top" wrapText="1"/>
    </xf>
    <xf numFmtId="49" fontId="10" fillId="0" borderId="8" xfId="2" applyNumberFormat="1" applyFont="1" applyBorder="1" applyAlignment="1" applyProtection="1">
      <alignment horizontal="center" vertical="top" wrapText="1"/>
    </xf>
    <xf numFmtId="49" fontId="10" fillId="0" borderId="11" xfId="2" applyNumberFormat="1" applyFont="1" applyBorder="1" applyAlignment="1" applyProtection="1">
      <alignment horizontal="center" vertical="top" wrapText="1"/>
    </xf>
    <xf numFmtId="49" fontId="10" fillId="0" borderId="10" xfId="2" applyNumberFormat="1" applyFont="1" applyBorder="1" applyAlignment="1" applyProtection="1">
      <alignment horizontal="center" vertical="top" wrapText="1"/>
    </xf>
    <xf numFmtId="49" fontId="10" fillId="0" borderId="12" xfId="2" applyNumberFormat="1" applyFont="1" applyBorder="1" applyAlignment="1" applyProtection="1">
      <alignment horizontal="center" vertical="top" wrapText="1"/>
    </xf>
    <xf numFmtId="49" fontId="10" fillId="0" borderId="26" xfId="2" applyNumberFormat="1" applyFont="1" applyFill="1" applyBorder="1" applyAlignment="1" applyProtection="1">
      <alignment horizontal="center" wrapText="1"/>
    </xf>
    <xf numFmtId="0" fontId="37" fillId="3" borderId="22" xfId="2" applyFont="1" applyFill="1" applyBorder="1" applyAlignment="1" applyProtection="1">
      <alignment horizontal="left"/>
    </xf>
    <xf numFmtId="0" fontId="37" fillId="3" borderId="20" xfId="2" applyFont="1" applyFill="1" applyBorder="1" applyAlignment="1" applyProtection="1">
      <alignment horizontal="left"/>
    </xf>
    <xf numFmtId="0" fontId="37" fillId="3" borderId="37" xfId="2" applyFont="1" applyFill="1" applyBorder="1" applyAlignment="1" applyProtection="1">
      <alignment horizontal="left"/>
    </xf>
    <xf numFmtId="0" fontId="10" fillId="0" borderId="24" xfId="2" applyFont="1" applyFill="1" applyBorder="1" applyAlignment="1" applyProtection="1">
      <alignment horizontal="left" wrapText="1"/>
    </xf>
    <xf numFmtId="0" fontId="10" fillId="0" borderId="23" xfId="2" applyFont="1" applyFill="1" applyBorder="1" applyAlignment="1" applyProtection="1">
      <alignment horizontal="left" wrapText="1"/>
    </xf>
    <xf numFmtId="0" fontId="10" fillId="0" borderId="25" xfId="2" applyFont="1" applyFill="1" applyBorder="1" applyAlignment="1" applyProtection="1">
      <alignment horizontal="left" wrapText="1"/>
    </xf>
    <xf numFmtId="49" fontId="10" fillId="0" borderId="9" xfId="2" applyNumberFormat="1" applyFont="1" applyBorder="1" applyAlignment="1" applyProtection="1">
      <alignment horizontal="center" vertical="center"/>
    </xf>
    <xf numFmtId="49" fontId="10" fillId="0" borderId="0" xfId="2" applyNumberFormat="1" applyFont="1" applyBorder="1" applyAlignment="1" applyProtection="1">
      <alignment horizontal="center" vertical="center"/>
    </xf>
    <xf numFmtId="49" fontId="10" fillId="0" borderId="8" xfId="2" applyNumberFormat="1" applyFont="1" applyBorder="1" applyAlignment="1" applyProtection="1">
      <alignment horizontal="center" vertical="center"/>
    </xf>
    <xf numFmtId="0" fontId="10" fillId="0" borderId="24" xfId="2" applyFont="1" applyFill="1" applyBorder="1" applyAlignment="1" applyProtection="1">
      <alignment horizontal="left" vertical="top" wrapText="1"/>
    </xf>
    <xf numFmtId="0" fontId="10" fillId="0" borderId="23" xfId="2" applyFont="1" applyFill="1" applyBorder="1" applyAlignment="1" applyProtection="1">
      <alignment horizontal="left" vertical="top" wrapText="1"/>
    </xf>
    <xf numFmtId="0" fontId="10" fillId="0" borderId="25" xfId="2" applyFont="1" applyFill="1" applyBorder="1" applyAlignment="1" applyProtection="1">
      <alignment horizontal="left" vertical="top" wrapText="1"/>
    </xf>
    <xf numFmtId="0" fontId="10" fillId="0" borderId="20" xfId="2" applyFont="1" applyFill="1" applyBorder="1" applyAlignment="1" applyProtection="1">
      <alignment horizontal="left"/>
    </xf>
    <xf numFmtId="0" fontId="10" fillId="0" borderId="21" xfId="2" applyFont="1" applyFill="1" applyBorder="1" applyAlignment="1" applyProtection="1">
      <alignment horizontal="left"/>
    </xf>
    <xf numFmtId="0" fontId="9" fillId="3" borderId="28" xfId="2" applyFont="1" applyFill="1" applyBorder="1" applyAlignment="1" applyProtection="1">
      <alignment horizontal="right"/>
    </xf>
    <xf numFmtId="0" fontId="9" fillId="3" borderId="29" xfId="2" applyFont="1" applyFill="1" applyBorder="1" applyAlignment="1" applyProtection="1">
      <alignment horizontal="right"/>
    </xf>
    <xf numFmtId="0" fontId="9" fillId="0" borderId="29" xfId="2" applyFont="1" applyFill="1" applyBorder="1" applyAlignment="1" applyProtection="1">
      <alignment horizontal="left"/>
    </xf>
    <xf numFmtId="0" fontId="10" fillId="0" borderId="29" xfId="2" applyFont="1" applyBorder="1" applyAlignment="1" applyProtection="1">
      <alignment horizontal="left"/>
    </xf>
    <xf numFmtId="0" fontId="10" fillId="0" borderId="49" xfId="2" applyFont="1" applyBorder="1" applyAlignment="1" applyProtection="1">
      <alignment horizontal="left"/>
    </xf>
    <xf numFmtId="0" fontId="10" fillId="3" borderId="20" xfId="2" applyFont="1" applyFill="1" applyBorder="1" applyAlignment="1" applyProtection="1">
      <alignment horizontal="center"/>
      <protection locked="0"/>
    </xf>
    <xf numFmtId="0" fontId="10" fillId="0" borderId="22" xfId="2" applyFont="1" applyBorder="1" applyAlignment="1" applyProtection="1">
      <alignment horizontal="center"/>
    </xf>
    <xf numFmtId="0" fontId="10" fillId="0" borderId="22" xfId="0" applyFont="1" applyFill="1" applyBorder="1" applyAlignment="1" applyProtection="1">
      <alignment horizontal="left" wrapText="1"/>
    </xf>
    <xf numFmtId="0" fontId="10" fillId="0" borderId="20" xfId="0" applyFont="1" applyFill="1" applyBorder="1" applyAlignment="1" applyProtection="1">
      <alignment horizontal="left" wrapText="1"/>
    </xf>
    <xf numFmtId="0" fontId="10" fillId="0" borderId="21" xfId="0" applyFont="1" applyFill="1" applyBorder="1" applyAlignment="1" applyProtection="1">
      <alignment horizontal="left" wrapText="1"/>
    </xf>
    <xf numFmtId="0" fontId="2" fillId="0" borderId="29" xfId="2" applyFont="1" applyBorder="1" applyAlignment="1" applyProtection="1">
      <alignment horizontal="left"/>
      <protection locked="0"/>
    </xf>
    <xf numFmtId="0" fontId="2" fillId="0" borderId="29" xfId="2" applyFont="1" applyFill="1" applyBorder="1" applyAlignment="1" applyProtection="1">
      <alignment horizontal="left" wrapText="1"/>
      <protection locked="0"/>
    </xf>
    <xf numFmtId="0" fontId="2" fillId="0" borderId="31" xfId="2" applyFont="1" applyFill="1" applyBorder="1" applyAlignment="1" applyProtection="1">
      <alignment horizontal="left" wrapText="1"/>
      <protection locked="0"/>
    </xf>
    <xf numFmtId="0" fontId="9" fillId="2" borderId="24" xfId="2" applyFont="1" applyFill="1" applyBorder="1" applyAlignment="1" applyProtection="1">
      <alignment horizontal="left"/>
    </xf>
    <xf numFmtId="0" fontId="9" fillId="3" borderId="23" xfId="2" applyFont="1" applyFill="1" applyBorder="1" applyAlignment="1" applyProtection="1">
      <alignment horizontal="left"/>
    </xf>
    <xf numFmtId="0" fontId="9" fillId="2" borderId="43" xfId="2" applyFont="1" applyFill="1" applyBorder="1" applyAlignment="1" applyProtection="1">
      <alignment horizontal="left"/>
    </xf>
    <xf numFmtId="49" fontId="9" fillId="0" borderId="26" xfId="2" applyNumberFormat="1" applyFont="1" applyFill="1" applyBorder="1" applyAlignment="1" applyProtection="1">
      <alignment horizontal="center"/>
    </xf>
    <xf numFmtId="49" fontId="9" fillId="0" borderId="20" xfId="2" applyNumberFormat="1" applyFont="1" applyFill="1" applyBorder="1" applyAlignment="1" applyProtection="1">
      <alignment horizontal="center"/>
    </xf>
    <xf numFmtId="49" fontId="9" fillId="0" borderId="21" xfId="2" applyNumberFormat="1" applyFont="1" applyFill="1" applyBorder="1" applyAlignment="1" applyProtection="1">
      <alignment horizontal="center"/>
    </xf>
    <xf numFmtId="0" fontId="10" fillId="6" borderId="9" xfId="2" applyFont="1" applyFill="1" applyBorder="1" applyAlignment="1">
      <alignment horizontal="center"/>
    </xf>
    <xf numFmtId="0" fontId="10" fillId="6" borderId="0" xfId="2" applyFont="1" applyFill="1" applyBorder="1" applyAlignment="1">
      <alignment horizontal="center"/>
    </xf>
    <xf numFmtId="0" fontId="10" fillId="6" borderId="8" xfId="2" applyFont="1" applyFill="1" applyBorder="1" applyAlignment="1">
      <alignment horizontal="center"/>
    </xf>
    <xf numFmtId="0" fontId="17" fillId="0" borderId="0" xfId="2" applyFont="1" applyAlignment="1" applyProtection="1">
      <alignment horizontal="center"/>
    </xf>
    <xf numFmtId="0" fontId="2" fillId="0" borderId="0" xfId="2" applyFont="1" applyFill="1" applyAlignment="1" applyProtection="1">
      <alignment horizontal="center" vertical="top" wrapText="1"/>
    </xf>
    <xf numFmtId="0" fontId="3" fillId="0" borderId="0" xfId="1" applyFill="1" applyAlignment="1" applyProtection="1">
      <alignment horizontal="center" vertical="top" wrapText="1"/>
    </xf>
    <xf numFmtId="0" fontId="26" fillId="0" borderId="33" xfId="1" applyFont="1" applyBorder="1" applyAlignment="1" applyProtection="1">
      <alignment horizontal="left"/>
      <protection locked="0"/>
    </xf>
    <xf numFmtId="0" fontId="16" fillId="0" borderId="23" xfId="2" applyFont="1" applyFill="1" applyBorder="1" applyAlignment="1" applyProtection="1">
      <alignment horizontal="center" vertical="center" wrapText="1"/>
    </xf>
    <xf numFmtId="0" fontId="16" fillId="0" borderId="0" xfId="2" applyFont="1" applyFill="1" applyAlignment="1" applyProtection="1">
      <alignment horizontal="center" vertical="center" wrapText="1"/>
    </xf>
    <xf numFmtId="0" fontId="10" fillId="0" borderId="30" xfId="2" applyFont="1" applyFill="1" applyBorder="1" applyAlignment="1" applyProtection="1">
      <alignment horizontal="center"/>
      <protection locked="0"/>
    </xf>
    <xf numFmtId="0" fontId="10" fillId="0" borderId="31" xfId="2" applyFont="1" applyFill="1" applyBorder="1" applyAlignment="1" applyProtection="1">
      <alignment horizontal="center"/>
      <protection locked="0"/>
    </xf>
    <xf numFmtId="0" fontId="10" fillId="0" borderId="46" xfId="2" applyFont="1" applyFill="1" applyBorder="1" applyAlignment="1" applyProtection="1">
      <alignment horizontal="center"/>
      <protection locked="0"/>
    </xf>
    <xf numFmtId="164" fontId="11" fillId="0" borderId="9" xfId="2" applyNumberFormat="1" applyFont="1" applyFill="1" applyBorder="1" applyAlignment="1" applyProtection="1">
      <alignment horizontal="center" vertical="center"/>
    </xf>
    <xf numFmtId="164" fontId="11" fillId="0" borderId="44" xfId="2" applyNumberFormat="1" applyFont="1" applyFill="1" applyBorder="1" applyAlignment="1" applyProtection="1">
      <alignment horizontal="center" vertical="center"/>
    </xf>
    <xf numFmtId="0" fontId="10" fillId="0" borderId="22" xfId="2" applyFont="1" applyFill="1" applyBorder="1" applyAlignment="1" applyProtection="1">
      <alignment horizontal="left" vertical="center" wrapText="1"/>
    </xf>
    <xf numFmtId="0" fontId="10" fillId="0" borderId="20" xfId="2" applyFont="1" applyFill="1" applyBorder="1" applyAlignment="1" applyProtection="1">
      <alignment horizontal="left" vertical="center"/>
    </xf>
    <xf numFmtId="0" fontId="10" fillId="0" borderId="21" xfId="2" applyFont="1" applyFill="1" applyBorder="1" applyAlignment="1" applyProtection="1">
      <alignment horizontal="left" vertical="center"/>
    </xf>
    <xf numFmtId="0" fontId="15" fillId="0" borderId="0" xfId="2" applyFont="1" applyFill="1" applyAlignment="1" applyProtection="1">
      <alignment horizontal="right" vertical="center"/>
    </xf>
    <xf numFmtId="164" fontId="9" fillId="5" borderId="37" xfId="2" applyNumberFormat="1" applyFont="1" applyFill="1" applyBorder="1" applyAlignment="1" applyProtection="1">
      <alignment horizontal="center"/>
    </xf>
    <xf numFmtId="0" fontId="44" fillId="0" borderId="31" xfId="2" applyFont="1" applyFill="1" applyBorder="1" applyAlignment="1" applyProtection="1">
      <alignment horizontal="left" wrapText="1"/>
      <protection locked="0"/>
    </xf>
    <xf numFmtId="0" fontId="9" fillId="2" borderId="41" xfId="2" applyFont="1" applyFill="1" applyBorder="1" applyAlignment="1">
      <alignment horizontal="center"/>
    </xf>
    <xf numFmtId="0" fontId="9" fillId="2" borderId="42" xfId="2" applyFont="1" applyFill="1" applyBorder="1" applyAlignment="1">
      <alignment horizontal="center"/>
    </xf>
    <xf numFmtId="0" fontId="2" fillId="0" borderId="29" xfId="2" applyFont="1" applyFill="1" applyBorder="1" applyAlignment="1" applyProtection="1">
      <alignment horizontal="left"/>
      <protection locked="0"/>
    </xf>
    <xf numFmtId="0" fontId="4" fillId="0" borderId="29" xfId="2" applyFont="1" applyFill="1" applyBorder="1" applyAlignment="1" applyProtection="1">
      <alignment horizontal="left" wrapText="1"/>
      <protection locked="0"/>
    </xf>
    <xf numFmtId="0" fontId="10" fillId="0" borderId="41" xfId="2" applyFont="1" applyFill="1" applyBorder="1" applyAlignment="1">
      <alignment horizontal="center"/>
    </xf>
    <xf numFmtId="0" fontId="10" fillId="0" borderId="31" xfId="2" applyFont="1" applyFill="1" applyBorder="1" applyAlignment="1">
      <alignment horizontal="center"/>
    </xf>
    <xf numFmtId="0" fontId="10" fillId="0" borderId="42" xfId="2" applyFont="1" applyFill="1" applyBorder="1" applyAlignment="1">
      <alignment horizontal="center"/>
    </xf>
    <xf numFmtId="0" fontId="10" fillId="0" borderId="20" xfId="2" applyFont="1" applyFill="1" applyBorder="1" applyAlignment="1" applyProtection="1">
      <alignment horizontal="left" vertical="center" wrapText="1"/>
    </xf>
    <xf numFmtId="0" fontId="18" fillId="0" borderId="30" xfId="2" applyFont="1" applyFill="1" applyBorder="1" applyAlignment="1" applyProtection="1">
      <alignment horizontal="center" vertical="center"/>
      <protection locked="0"/>
    </xf>
    <xf numFmtId="0" fontId="18" fillId="0" borderId="46" xfId="2" applyFont="1" applyFill="1" applyBorder="1" applyAlignment="1" applyProtection="1">
      <alignment horizontal="center" vertical="center"/>
      <protection locked="0"/>
    </xf>
    <xf numFmtId="49" fontId="2" fillId="0" borderId="31" xfId="2" applyNumberFormat="1" applyFont="1" applyFill="1" applyBorder="1" applyAlignment="1" applyProtection="1">
      <alignment horizontal="left"/>
      <protection locked="0"/>
    </xf>
    <xf numFmtId="0" fontId="4" fillId="0" borderId="31" xfId="2" applyFont="1" applyFill="1" applyBorder="1" applyAlignment="1" applyProtection="1">
      <alignment horizontal="left" wrapText="1"/>
      <protection locked="0"/>
    </xf>
    <xf numFmtId="0" fontId="2" fillId="0" borderId="29" xfId="2" applyFont="1" applyBorder="1" applyAlignment="1" applyProtection="1">
      <alignment horizontal="left" wrapText="1"/>
      <protection locked="0"/>
    </xf>
    <xf numFmtId="165" fontId="19" fillId="0" borderId="10" xfId="2" applyNumberFormat="1" applyFont="1" applyBorder="1" applyAlignment="1" applyProtection="1">
      <alignment horizontal="center"/>
    </xf>
    <xf numFmtId="0" fontId="2" fillId="0" borderId="20" xfId="2" applyFill="1" applyBorder="1" applyAlignment="1">
      <alignment horizontal="center"/>
    </xf>
    <xf numFmtId="0" fontId="2" fillId="0" borderId="48" xfId="2" applyFill="1" applyBorder="1" applyAlignment="1">
      <alignment horizontal="center"/>
    </xf>
    <xf numFmtId="0" fontId="42" fillId="3" borderId="26" xfId="2" applyFont="1" applyFill="1" applyBorder="1" applyAlignment="1" applyProtection="1">
      <alignment horizontal="left"/>
    </xf>
    <xf numFmtId="0" fontId="42" fillId="3" borderId="20" xfId="2" applyFont="1" applyFill="1" applyBorder="1" applyAlignment="1" applyProtection="1">
      <alignment horizontal="left"/>
    </xf>
    <xf numFmtId="0" fontId="42" fillId="3" borderId="21" xfId="2" applyFont="1" applyFill="1" applyBorder="1" applyAlignment="1" applyProtection="1">
      <alignment horizontal="left"/>
    </xf>
    <xf numFmtId="0" fontId="35" fillId="0" borderId="23" xfId="2" applyFont="1" applyFill="1" applyBorder="1" applyAlignment="1" applyProtection="1">
      <alignment horizontal="right" vertical="center" wrapText="1"/>
    </xf>
    <xf numFmtId="0" fontId="4" fillId="0" borderId="0" xfId="2" applyFont="1" applyFill="1" applyBorder="1" applyAlignment="1" applyProtection="1">
      <alignment horizontal="left" wrapText="1"/>
    </xf>
    <xf numFmtId="0" fontId="4" fillId="0" borderId="10" xfId="2" applyFont="1" applyFill="1" applyBorder="1" applyAlignment="1" applyProtection="1">
      <alignment horizontal="left" wrapText="1"/>
    </xf>
    <xf numFmtId="0" fontId="9" fillId="2" borderId="41" xfId="2" applyFont="1" applyFill="1" applyBorder="1" applyAlignment="1" applyProtection="1">
      <alignment horizontal="center"/>
    </xf>
    <xf numFmtId="0" fontId="9" fillId="2" borderId="46" xfId="2" applyFont="1" applyFill="1" applyBorder="1" applyAlignment="1" applyProtection="1">
      <alignment horizontal="center"/>
    </xf>
    <xf numFmtId="0" fontId="4" fillId="0" borderId="29" xfId="2" applyFont="1" applyBorder="1" applyAlignment="1" applyProtection="1">
      <alignment horizontal="left"/>
      <protection locked="0"/>
    </xf>
    <xf numFmtId="0" fontId="9" fillId="2" borderId="31" xfId="2" applyFont="1" applyFill="1" applyBorder="1" applyAlignment="1">
      <alignment horizontal="center"/>
    </xf>
    <xf numFmtId="0" fontId="10" fillId="0" borderId="26" xfId="2" applyFont="1" applyFill="1" applyBorder="1" applyAlignment="1" applyProtection="1">
      <alignment horizontal="left" wrapText="1"/>
    </xf>
    <xf numFmtId="0" fontId="10" fillId="6" borderId="26" xfId="2" applyFont="1" applyFill="1" applyBorder="1" applyAlignment="1">
      <alignment horizontal="center"/>
    </xf>
    <xf numFmtId="0" fontId="10" fillId="6" borderId="20" xfId="2" applyFont="1" applyFill="1" applyBorder="1" applyAlignment="1">
      <alignment horizontal="center"/>
    </xf>
    <xf numFmtId="0" fontId="10" fillId="6" borderId="21" xfId="2" applyFont="1" applyFill="1" applyBorder="1" applyAlignment="1">
      <alignment horizontal="center"/>
    </xf>
    <xf numFmtId="0" fontId="42" fillId="3" borderId="26" xfId="2" applyFont="1" applyFill="1" applyBorder="1" applyAlignment="1" applyProtection="1">
      <alignment horizontal="center"/>
    </xf>
    <xf numFmtId="0" fontId="42" fillId="3" borderId="20" xfId="2" applyFont="1" applyFill="1" applyBorder="1" applyAlignment="1" applyProtection="1">
      <alignment horizontal="center"/>
    </xf>
    <xf numFmtId="0" fontId="42" fillId="3" borderId="21" xfId="2" applyFont="1" applyFill="1" applyBorder="1" applyAlignment="1" applyProtection="1">
      <alignment horizontal="center"/>
    </xf>
    <xf numFmtId="0" fontId="4" fillId="0" borderId="33" xfId="2" applyFont="1" applyFill="1" applyBorder="1" applyAlignment="1" applyProtection="1">
      <alignment horizontal="left" vertical="center" wrapText="1"/>
      <protection locked="0"/>
    </xf>
    <xf numFmtId="0" fontId="48" fillId="0" borderId="0" xfId="2" applyFont="1" applyBorder="1" applyAlignment="1">
      <alignment horizontal="center"/>
    </xf>
    <xf numFmtId="0" fontId="19" fillId="0" borderId="10" xfId="2" applyFont="1" applyFill="1" applyBorder="1" applyAlignment="1">
      <alignment horizontal="center"/>
    </xf>
    <xf numFmtId="0" fontId="19" fillId="0" borderId="47" xfId="2" applyFont="1" applyFill="1" applyBorder="1" applyAlignment="1">
      <alignment horizontal="center"/>
    </xf>
    <xf numFmtId="0" fontId="4" fillId="0" borderId="0" xfId="2" applyFont="1" applyFill="1" applyBorder="1" applyAlignment="1" applyProtection="1">
      <alignment horizontal="left" vertical="center" wrapText="1"/>
    </xf>
    <xf numFmtId="0" fontId="18" fillId="0" borderId="30" xfId="2" applyFont="1" applyFill="1" applyBorder="1" applyAlignment="1" applyProtection="1">
      <alignment horizontal="center"/>
      <protection locked="0"/>
    </xf>
    <xf numFmtId="0" fontId="18" fillId="0" borderId="46" xfId="2" applyFont="1" applyFill="1" applyBorder="1" applyAlignment="1" applyProtection="1">
      <alignment horizontal="center"/>
      <protection locked="0"/>
    </xf>
    <xf numFmtId="0" fontId="9" fillId="2" borderId="41" xfId="2" applyFont="1" applyFill="1" applyBorder="1" applyAlignment="1">
      <alignment horizontal="center" wrapText="1"/>
    </xf>
    <xf numFmtId="0" fontId="9" fillId="2" borderId="42" xfId="2" applyFont="1" applyFill="1" applyBorder="1" applyAlignment="1">
      <alignment horizontal="center" wrapText="1"/>
    </xf>
    <xf numFmtId="0" fontId="15" fillId="0" borderId="0" xfId="2" applyFont="1" applyFill="1" applyAlignment="1" applyProtection="1">
      <alignment horizontal="right" vertical="center" wrapText="1"/>
    </xf>
    <xf numFmtId="0" fontId="9" fillId="2" borderId="31" xfId="2" applyFont="1" applyFill="1" applyBorder="1" applyAlignment="1">
      <alignment horizontal="center" wrapText="1"/>
    </xf>
    <xf numFmtId="0" fontId="9" fillId="2" borderId="30" xfId="2" applyFont="1" applyFill="1" applyBorder="1" applyAlignment="1">
      <alignment horizontal="center"/>
    </xf>
    <xf numFmtId="49" fontId="4" fillId="0" borderId="29" xfId="2" applyNumberFormat="1" applyFont="1" applyFill="1" applyBorder="1" applyAlignment="1" applyProtection="1">
      <alignment horizontal="left" wrapText="1"/>
      <protection locked="0"/>
    </xf>
    <xf numFmtId="0" fontId="23" fillId="0" borderId="26" xfId="2" applyFont="1" applyFill="1" applyBorder="1" applyAlignment="1" applyProtection="1">
      <alignment horizontal="left" wrapText="1"/>
    </xf>
    <xf numFmtId="0" fontId="23" fillId="0" borderId="20" xfId="2" applyFont="1" applyFill="1" applyBorder="1" applyAlignment="1" applyProtection="1">
      <alignment horizontal="left" wrapText="1"/>
    </xf>
    <xf numFmtId="0" fontId="23" fillId="0" borderId="21" xfId="2" applyFont="1" applyFill="1" applyBorder="1" applyAlignment="1" applyProtection="1">
      <alignment horizontal="left" wrapText="1"/>
    </xf>
    <xf numFmtId="49" fontId="2" fillId="0" borderId="33" xfId="2" applyNumberFormat="1" applyFont="1" applyBorder="1" applyAlignment="1" applyProtection="1">
      <alignment horizontal="left" wrapText="1"/>
      <protection locked="0"/>
    </xf>
    <xf numFmtId="0" fontId="1" fillId="0" borderId="20" xfId="2" applyFont="1" applyFill="1" applyBorder="1"/>
    <xf numFmtId="0" fontId="10" fillId="0" borderId="22" xfId="2" applyFont="1" applyFill="1" applyBorder="1" applyAlignment="1" applyProtection="1">
      <alignment horizontal="center"/>
    </xf>
    <xf numFmtId="0" fontId="10" fillId="0" borderId="23" xfId="2" applyFont="1" applyFill="1" applyBorder="1" applyAlignment="1" applyProtection="1">
      <alignment horizontal="right"/>
    </xf>
    <xf numFmtId="0" fontId="4" fillId="0" borderId="20" xfId="2" applyFont="1" applyFill="1" applyBorder="1" applyAlignment="1" applyProtection="1">
      <alignment horizontal="left"/>
      <protection locked="0"/>
    </xf>
    <xf numFmtId="0" fontId="10" fillId="0" borderId="25" xfId="2" applyFont="1" applyFill="1" applyBorder="1" applyAlignment="1" applyProtection="1"/>
    <xf numFmtId="0" fontId="10" fillId="0" borderId="10" xfId="2" applyFont="1" applyFill="1" applyBorder="1" applyAlignment="1" applyProtection="1">
      <alignment horizontal="left"/>
    </xf>
    <xf numFmtId="0" fontId="4" fillId="0" borderId="0" xfId="2" applyFont="1" applyProtection="1"/>
    <xf numFmtId="0" fontId="44" fillId="0" borderId="0" xfId="2" applyFont="1" applyFill="1" applyBorder="1" applyAlignment="1" applyProtection="1">
      <alignment horizontal="center" wrapText="1"/>
    </xf>
    <xf numFmtId="0" fontId="32" fillId="0" borderId="0" xfId="2" applyFont="1" applyFill="1" applyBorder="1" applyAlignment="1" applyProtection="1">
      <alignment wrapText="1"/>
    </xf>
    <xf numFmtId="0" fontId="2" fillId="0" borderId="14" xfId="2" applyFont="1" applyBorder="1" applyAlignment="1" applyProtection="1">
      <alignment horizontal="left"/>
    </xf>
    <xf numFmtId="0" fontId="4" fillId="0" borderId="30" xfId="2" applyFont="1" applyFill="1" applyBorder="1" applyAlignment="1" applyProtection="1">
      <alignment horizontal="center" wrapText="1"/>
      <protection locked="0"/>
    </xf>
    <xf numFmtId="0" fontId="4" fillId="0" borderId="46" xfId="2" applyFont="1" applyFill="1" applyBorder="1" applyAlignment="1" applyProtection="1">
      <alignment horizontal="center" wrapText="1"/>
      <protection locked="0"/>
    </xf>
    <xf numFmtId="0" fontId="39" fillId="0" borderId="0" xfId="2" applyFont="1" applyFill="1" applyBorder="1" applyAlignment="1" applyProtection="1">
      <alignment horizontal="left" wrapText="1"/>
    </xf>
    <xf numFmtId="0" fontId="46" fillId="0" borderId="35" xfId="2" applyFont="1" applyFill="1" applyBorder="1" applyAlignment="1" applyProtection="1">
      <alignment horizontal="left"/>
    </xf>
    <xf numFmtId="0" fontId="8" fillId="0" borderId="0" xfId="2" applyFont="1" applyProtection="1"/>
    <xf numFmtId="0" fontId="10" fillId="0" borderId="0" xfId="2" applyFont="1" applyFill="1" applyBorder="1" applyAlignment="1" applyProtection="1">
      <alignment wrapText="1"/>
    </xf>
    <xf numFmtId="0" fontId="1" fillId="0" borderId="0" xfId="2" applyFont="1" applyFill="1" applyBorder="1" applyAlignment="1" applyProtection="1">
      <alignment wrapText="1"/>
    </xf>
    <xf numFmtId="0" fontId="4" fillId="0" borderId="10" xfId="2" applyFont="1" applyFill="1" applyBorder="1" applyProtection="1"/>
    <xf numFmtId="0" fontId="4" fillId="0" borderId="20" xfId="2" applyFont="1" applyFill="1" applyBorder="1" applyProtection="1"/>
    <xf numFmtId="0" fontId="4" fillId="0" borderId="20" xfId="2" applyFont="1" applyBorder="1" applyProtection="1"/>
    <xf numFmtId="0" fontId="4" fillId="0" borderId="20" xfId="2" applyFont="1" applyFill="1" applyBorder="1" applyAlignment="1" applyProtection="1"/>
    <xf numFmtId="0" fontId="10" fillId="0" borderId="22" xfId="2" applyFont="1" applyFill="1" applyBorder="1" applyProtection="1"/>
    <xf numFmtId="0" fontId="4" fillId="0" borderId="23" xfId="2" applyFont="1" applyFill="1" applyBorder="1" applyProtection="1"/>
    <xf numFmtId="0" fontId="10" fillId="0" borderId="26" xfId="2" applyFont="1" applyFill="1" applyBorder="1" applyAlignment="1" applyProtection="1">
      <alignment horizontal="left"/>
    </xf>
    <xf numFmtId="0" fontId="4" fillId="0" borderId="23" xfId="2" applyFont="1" applyBorder="1" applyProtection="1"/>
  </cellXfs>
  <cellStyles count="3">
    <cellStyle name="Hyperlink" xfId="1" builtinId="8"/>
    <cellStyle name="Normal" xfId="0" builtinId="0"/>
    <cellStyle name="Normal 2" xfId="2" xr:uid="{00000000-0005-0000-0000-000002000000}"/>
  </cellStyles>
  <dxfs count="1">
    <dxf>
      <font>
        <b/>
        <i val="0"/>
        <color auto="1"/>
        <name val="Cambria"/>
        <scheme val="none"/>
      </font>
      <fill>
        <patternFill>
          <bgColor rgb="FFFF0000"/>
        </patternFill>
      </fill>
    </dxf>
  </dxfs>
  <tableStyles count="0" defaultTableStyle="TableStyleMedium9" defaultPivotStyle="PivotStyleLight16"/>
  <colors>
    <mruColors>
      <color rgb="FFFFFF99"/>
      <color rgb="FFFF99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14</xdr:col>
      <xdr:colOff>121920</xdr:colOff>
      <xdr:row>441</xdr:row>
      <xdr:rowOff>137160</xdr:rowOff>
    </xdr:from>
    <xdr:to>
      <xdr:col>14</xdr:col>
      <xdr:colOff>121920</xdr:colOff>
      <xdr:row>441</xdr:row>
      <xdr:rowOff>281940</xdr:rowOff>
    </xdr:to>
    <xdr:cxnSp macro="">
      <xdr:nvCxnSpPr>
        <xdr:cNvPr id="15715" name="Straight Arrow Connector 2">
          <a:extLst>
            <a:ext uri="{FF2B5EF4-FFF2-40B4-BE49-F238E27FC236}">
              <a16:creationId xmlns:a16="http://schemas.microsoft.com/office/drawing/2014/main" id="{00000000-0008-0000-0000-0000633D0000}"/>
            </a:ext>
          </a:extLst>
        </xdr:cNvPr>
        <xdr:cNvCxnSpPr>
          <a:cxnSpLocks noChangeShapeType="1"/>
        </xdr:cNvCxnSpPr>
      </xdr:nvCxnSpPr>
      <xdr:spPr bwMode="auto">
        <a:xfrm>
          <a:off x="5006340" y="64823340"/>
          <a:ext cx="0" cy="14478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4396</xdr:colOff>
      <xdr:row>50</xdr:row>
      <xdr:rowOff>79131</xdr:rowOff>
    </xdr:from>
    <xdr:to>
      <xdr:col>19</xdr:col>
      <xdr:colOff>372207</xdr:colOff>
      <xdr:row>52</xdr:row>
      <xdr:rowOff>90854</xdr:rowOff>
    </xdr:to>
    <xdr:grpSp>
      <xdr:nvGrpSpPr>
        <xdr:cNvPr id="22" name="Group 21">
          <a:extLst>
            <a:ext uri="{FF2B5EF4-FFF2-40B4-BE49-F238E27FC236}">
              <a16:creationId xmlns:a16="http://schemas.microsoft.com/office/drawing/2014/main" id="{00000000-0008-0000-0000-000016000000}"/>
            </a:ext>
          </a:extLst>
        </xdr:cNvPr>
        <xdr:cNvGrpSpPr/>
      </xdr:nvGrpSpPr>
      <xdr:grpSpPr>
        <a:xfrm>
          <a:off x="6243271" y="9526740"/>
          <a:ext cx="367811" cy="333192"/>
          <a:chOff x="6254261" y="9419492"/>
          <a:chExt cx="316523" cy="351692"/>
        </a:xfrm>
      </xdr:grpSpPr>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a:off x="6254261" y="9419492"/>
            <a:ext cx="304801" cy="586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a:off x="6283569" y="9425353"/>
            <a:ext cx="287215" cy="19929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bwMode="auto">
          <a:xfrm>
            <a:off x="6283569" y="9419493"/>
            <a:ext cx="275492" cy="35169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grpSp>
    <xdr:clientData/>
  </xdr:twoCellAnchor>
  <xdr:twoCellAnchor>
    <xdr:from>
      <xdr:col>8</xdr:col>
      <xdr:colOff>82061</xdr:colOff>
      <xdr:row>8</xdr:row>
      <xdr:rowOff>117231</xdr:rowOff>
    </xdr:from>
    <xdr:to>
      <xdr:col>9</xdr:col>
      <xdr:colOff>211015</xdr:colOff>
      <xdr:row>8</xdr:row>
      <xdr:rowOff>123092</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bwMode="auto">
        <a:xfrm flipV="1">
          <a:off x="2995246" y="1148862"/>
          <a:ext cx="504092" cy="586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7</xdr:col>
      <xdr:colOff>555456</xdr:colOff>
      <xdr:row>2</xdr:row>
      <xdr:rowOff>14654</xdr:rowOff>
    </xdr:from>
    <xdr:to>
      <xdr:col>12</xdr:col>
      <xdr:colOff>371719</xdr:colOff>
      <xdr:row>4</xdr:row>
      <xdr:rowOff>161193</xdr:rowOff>
    </xdr:to>
    <xdr:pic>
      <xdr:nvPicPr>
        <xdr:cNvPr id="5" name="Picture 4">
          <a:extLst>
            <a:ext uri="{FF2B5EF4-FFF2-40B4-BE49-F238E27FC236}">
              <a16:creationId xmlns:a16="http://schemas.microsoft.com/office/drawing/2014/main" id="{922AC545-0D12-4B10-8FD1-76876A5BAA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4725" y="366346"/>
          <a:ext cx="1325609" cy="527539"/>
        </a:xfrm>
        <a:prstGeom prst="rect">
          <a:avLst/>
        </a:prstGeom>
      </xdr:spPr>
    </xdr:pic>
    <xdr:clientData/>
  </xdr:twoCellAnchor>
  <xdr:twoCellAnchor editAs="oneCell">
    <xdr:from>
      <xdr:col>7</xdr:col>
      <xdr:colOff>21982</xdr:colOff>
      <xdr:row>482</xdr:row>
      <xdr:rowOff>146539</xdr:rowOff>
    </xdr:from>
    <xdr:to>
      <xdr:col>8</xdr:col>
      <xdr:colOff>299672</xdr:colOff>
      <xdr:row>486</xdr:row>
      <xdr:rowOff>63843</xdr:rowOff>
    </xdr:to>
    <xdr:pic>
      <xdr:nvPicPr>
        <xdr:cNvPr id="10" name="Picture 9" descr="shane-signature.gif">
          <a:extLst>
            <a:ext uri="{FF2B5EF4-FFF2-40B4-BE49-F238E27FC236}">
              <a16:creationId xmlns:a16="http://schemas.microsoft.com/office/drawing/2014/main" id="{DCC0358D-7C45-4BC4-B0D3-CF6B10AFD9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1" y="91681789"/>
          <a:ext cx="885825" cy="44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lynch@manufacturingsolutionscenter.org"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30"/>
  <sheetViews>
    <sheetView tabSelected="1" showRuler="0" view="pageLayout" zoomScale="160" zoomScaleNormal="130" zoomScaleSheetLayoutView="100" zoomScalePageLayoutView="160" workbookViewId="0">
      <selection activeCell="J3" sqref="J3:K3"/>
    </sheetView>
  </sheetViews>
  <sheetFormatPr defaultColWidth="9.28515625" defaultRowHeight="12.75" outlineLevelRow="1" x14ac:dyDescent="0.2"/>
  <cols>
    <col min="1" max="1" width="2.42578125" style="2" customWidth="1"/>
    <col min="2" max="2" width="2.7109375" style="1" customWidth="1"/>
    <col min="3" max="3" width="3.28515625" style="1" customWidth="1"/>
    <col min="4" max="4" width="5.7109375" style="1" customWidth="1"/>
    <col min="5" max="5" width="8.42578125" style="1" customWidth="1"/>
    <col min="6" max="7" width="5.5703125" style="1" customWidth="1"/>
    <col min="8" max="8" width="8.7109375" style="1" customWidth="1"/>
    <col min="9" max="9" width="5.28515625" style="1" customWidth="1"/>
    <col min="10" max="10" width="3" style="1" customWidth="1"/>
    <col min="11" max="11" width="3.42578125" style="1" customWidth="1"/>
    <col min="12" max="12" width="1.28515625" style="1" customWidth="1"/>
    <col min="13" max="13" width="10.5703125" style="1" customWidth="1"/>
    <col min="14" max="14" width="7.5703125" style="1" customWidth="1"/>
    <col min="15" max="15" width="3.28515625" style="1" customWidth="1"/>
    <col min="16" max="16" width="3.42578125" style="1" customWidth="1"/>
    <col min="17" max="17" width="4.28515625" style="6" customWidth="1"/>
    <col min="18" max="18" width="2" style="1" customWidth="1"/>
    <col min="19" max="19" width="2.5703125" style="1" customWidth="1"/>
    <col min="20" max="20" width="5.28515625" style="1" customWidth="1"/>
    <col min="21" max="21" width="2.5703125" style="1" customWidth="1"/>
    <col min="22" max="22" width="1.7109375" style="1" customWidth="1"/>
    <col min="23" max="23" width="2.5703125" style="1" customWidth="1"/>
    <col min="24" max="24" width="3.5703125" style="1" customWidth="1"/>
    <col min="25" max="25" width="4.5703125" style="1" customWidth="1"/>
    <col min="26" max="16384" width="9.28515625" style="1"/>
  </cols>
  <sheetData>
    <row r="1" spans="1:26" x14ac:dyDescent="0.2">
      <c r="A1" s="466" t="s">
        <v>843</v>
      </c>
      <c r="B1" s="466"/>
      <c r="C1" s="466"/>
      <c r="D1" s="466"/>
      <c r="E1" s="466"/>
      <c r="F1" s="466"/>
      <c r="G1" s="466"/>
      <c r="H1" s="466"/>
      <c r="I1" s="466"/>
      <c r="J1" s="466"/>
      <c r="K1" s="466"/>
      <c r="L1" s="466"/>
      <c r="M1" s="466"/>
      <c r="N1" s="466"/>
      <c r="O1" s="466"/>
      <c r="P1" s="466"/>
      <c r="Q1" s="466"/>
      <c r="R1" s="466"/>
      <c r="S1" s="466"/>
      <c r="T1" s="466"/>
      <c r="U1" s="466"/>
      <c r="V1" s="466"/>
      <c r="W1" s="466"/>
      <c r="X1" s="466"/>
      <c r="Y1" s="466"/>
    </row>
    <row r="2" spans="1:26" ht="15" customHeight="1" x14ac:dyDescent="0.25">
      <c r="A2" s="15" t="s">
        <v>194</v>
      </c>
      <c r="B2" s="13"/>
      <c r="C2" s="13"/>
      <c r="D2" s="14"/>
      <c r="E2" s="14"/>
      <c r="F2" s="14"/>
      <c r="G2" s="14"/>
      <c r="H2" s="709" t="s">
        <v>611</v>
      </c>
      <c r="I2" s="709"/>
      <c r="J2" s="709"/>
      <c r="K2" s="709"/>
      <c r="L2" s="709"/>
      <c r="M2" s="709"/>
      <c r="N2" s="709"/>
      <c r="O2" s="710" t="s">
        <v>676</v>
      </c>
      <c r="P2" s="710"/>
      <c r="Q2" s="710"/>
      <c r="R2" s="710"/>
      <c r="S2" s="710"/>
      <c r="T2" s="710"/>
      <c r="U2" s="710"/>
      <c r="V2" s="710"/>
      <c r="W2" s="710"/>
      <c r="X2" s="710"/>
      <c r="Y2" s="710"/>
      <c r="Z2" s="175"/>
    </row>
    <row r="3" spans="1:26" ht="15" customHeight="1" x14ac:dyDescent="0.25">
      <c r="A3" s="12" t="s">
        <v>193</v>
      </c>
      <c r="B3" s="149"/>
      <c r="C3" s="149"/>
      <c r="D3" s="149"/>
      <c r="E3" s="149"/>
      <c r="F3" s="14"/>
      <c r="G3" s="14"/>
      <c r="H3" s="14"/>
      <c r="I3" s="14"/>
      <c r="J3" s="14"/>
      <c r="K3" s="14"/>
      <c r="L3" s="107"/>
      <c r="M3" s="107"/>
      <c r="N3" s="107"/>
      <c r="O3" s="710"/>
      <c r="P3" s="710"/>
      <c r="Q3" s="710"/>
      <c r="R3" s="710"/>
      <c r="S3" s="710"/>
      <c r="T3" s="710"/>
      <c r="U3" s="710"/>
      <c r="V3" s="710"/>
      <c r="W3" s="710"/>
      <c r="X3" s="710"/>
      <c r="Y3" s="710"/>
    </row>
    <row r="4" spans="1:26" ht="15" customHeight="1" x14ac:dyDescent="0.2">
      <c r="A4" s="148" t="s">
        <v>184</v>
      </c>
      <c r="B4" s="149"/>
      <c r="C4" s="149"/>
      <c r="D4" s="149"/>
      <c r="E4" s="149"/>
      <c r="F4" s="14"/>
      <c r="G4" s="14"/>
      <c r="H4" s="14"/>
      <c r="I4" s="14"/>
      <c r="J4" s="14"/>
      <c r="K4" s="14"/>
      <c r="L4" s="107"/>
      <c r="M4" s="107"/>
      <c r="N4" s="107"/>
      <c r="O4" s="711" t="s">
        <v>677</v>
      </c>
      <c r="P4" s="711"/>
      <c r="Q4" s="711"/>
      <c r="R4" s="711"/>
      <c r="S4" s="711"/>
      <c r="T4" s="711"/>
      <c r="U4" s="711"/>
      <c r="V4" s="711"/>
      <c r="W4" s="711"/>
      <c r="X4" s="711"/>
      <c r="Y4" s="711"/>
    </row>
    <row r="5" spans="1:26" ht="15" customHeight="1" x14ac:dyDescent="0.2">
      <c r="A5" s="148" t="s">
        <v>185</v>
      </c>
      <c r="B5" s="14"/>
      <c r="C5" s="14"/>
      <c r="D5" s="14"/>
      <c r="E5" s="14"/>
      <c r="F5" s="503" t="s">
        <v>604</v>
      </c>
      <c r="G5" s="503"/>
      <c r="H5" s="503"/>
      <c r="I5" s="503"/>
      <c r="J5" s="503"/>
      <c r="K5" s="503"/>
      <c r="L5" s="503"/>
      <c r="M5" s="503"/>
      <c r="N5" s="503"/>
      <c r="O5" s="503"/>
      <c r="P5" s="503"/>
      <c r="Q5" s="503"/>
      <c r="R5" s="503"/>
      <c r="S5" s="272"/>
      <c r="T5" s="272"/>
      <c r="U5" s="272"/>
      <c r="V5" s="272"/>
      <c r="W5" s="272"/>
      <c r="X5" s="272"/>
      <c r="Y5" s="297"/>
    </row>
    <row r="6" spans="1:26" x14ac:dyDescent="0.2">
      <c r="B6" s="289"/>
      <c r="C6" s="289"/>
      <c r="D6" s="289"/>
      <c r="E6" s="289"/>
      <c r="F6" s="504"/>
      <c r="G6" s="504"/>
      <c r="H6" s="504"/>
      <c r="I6" s="504"/>
      <c r="J6" s="504"/>
      <c r="K6" s="504"/>
      <c r="L6" s="504"/>
      <c r="M6" s="504"/>
      <c r="N6" s="504"/>
      <c r="O6" s="504"/>
      <c r="P6" s="504"/>
      <c r="Q6" s="504"/>
      <c r="R6" s="504"/>
      <c r="S6" s="289"/>
      <c r="T6" s="289"/>
      <c r="U6" s="289"/>
      <c r="V6" s="289"/>
      <c r="W6" s="289"/>
      <c r="X6" s="289"/>
      <c r="Y6" s="289"/>
    </row>
    <row r="7" spans="1:26" ht="14.25" customHeight="1" x14ac:dyDescent="0.2">
      <c r="A7" s="756" t="s">
        <v>644</v>
      </c>
      <c r="B7" s="757"/>
      <c r="C7" s="757"/>
      <c r="D7" s="757"/>
      <c r="E7" s="757"/>
      <c r="F7" s="757"/>
      <c r="G7" s="757"/>
      <c r="H7" s="757"/>
      <c r="I7" s="757"/>
      <c r="J7" s="757"/>
      <c r="K7" s="757"/>
      <c r="L7" s="757"/>
      <c r="M7" s="757"/>
      <c r="N7" s="757"/>
      <c r="O7" s="757"/>
      <c r="P7" s="757"/>
      <c r="Q7" s="757"/>
      <c r="R7" s="757"/>
      <c r="S7" s="757"/>
      <c r="T7" s="757"/>
      <c r="U7" s="757"/>
      <c r="V7" s="757"/>
      <c r="W7" s="757"/>
      <c r="X7" s="757"/>
      <c r="Y7" s="758"/>
    </row>
    <row r="8" spans="1:26" s="233" customFormat="1" ht="1.9" customHeight="1" thickBot="1" x14ac:dyDescent="0.25">
      <c r="A8" s="287"/>
      <c r="B8" s="287"/>
      <c r="C8" s="287"/>
      <c r="D8" s="287"/>
      <c r="E8" s="287"/>
      <c r="F8" s="287"/>
      <c r="G8" s="287"/>
      <c r="H8" s="287"/>
      <c r="I8" s="287"/>
      <c r="J8" s="287"/>
      <c r="K8" s="287"/>
      <c r="L8" s="287"/>
      <c r="M8" s="287"/>
      <c r="N8" s="287"/>
      <c r="O8" s="287"/>
      <c r="P8" s="287"/>
      <c r="Q8" s="287"/>
      <c r="R8" s="287"/>
      <c r="S8" s="287"/>
      <c r="T8" s="287"/>
      <c r="U8" s="287"/>
      <c r="V8" s="287"/>
      <c r="W8" s="287"/>
      <c r="X8" s="287"/>
      <c r="Y8" s="287"/>
    </row>
    <row r="9" spans="1:26" s="4" customFormat="1" ht="16.5" customHeight="1" thickBot="1" x14ac:dyDescent="0.25">
      <c r="A9" s="114" t="s">
        <v>641</v>
      </c>
      <c r="B9" s="305"/>
      <c r="C9" s="305"/>
      <c r="D9" s="305"/>
      <c r="E9" s="114"/>
      <c r="F9" s="114"/>
      <c r="G9" s="114"/>
      <c r="H9" s="114"/>
      <c r="I9" s="114"/>
      <c r="J9" s="114"/>
      <c r="K9" s="334"/>
      <c r="M9" s="197"/>
      <c r="N9" s="113" t="s">
        <v>231</v>
      </c>
      <c r="O9" s="697"/>
      <c r="P9" s="697"/>
      <c r="Q9" s="697"/>
      <c r="R9" s="697"/>
      <c r="S9" s="697"/>
      <c r="T9" s="697"/>
      <c r="U9" s="697"/>
      <c r="V9" s="697"/>
      <c r="W9" s="697"/>
      <c r="X9" s="697"/>
      <c r="Y9" s="697"/>
    </row>
    <row r="10" spans="1:26" s="4" customFormat="1" ht="16.5" customHeight="1" thickBot="1" x14ac:dyDescent="0.25">
      <c r="A10" s="111"/>
      <c r="B10" s="112"/>
      <c r="C10" s="112"/>
      <c r="D10" s="112"/>
      <c r="E10" s="113" t="s">
        <v>146</v>
      </c>
      <c r="F10" s="698"/>
      <c r="G10" s="698"/>
      <c r="H10" s="698"/>
      <c r="I10" s="698"/>
      <c r="J10" s="698"/>
      <c r="K10" s="698"/>
      <c r="L10" s="698"/>
      <c r="M10" s="197"/>
      <c r="N10" s="113" t="s">
        <v>233</v>
      </c>
      <c r="O10" s="697"/>
      <c r="P10" s="697"/>
      <c r="Q10" s="697"/>
      <c r="R10" s="697"/>
      <c r="S10" s="697"/>
      <c r="T10" s="697"/>
      <c r="U10" s="697"/>
      <c r="V10" s="697"/>
      <c r="W10" s="697"/>
      <c r="X10" s="697"/>
      <c r="Y10" s="697"/>
    </row>
    <row r="11" spans="1:26" s="4" customFormat="1" ht="16.5" customHeight="1" thickBot="1" x14ac:dyDescent="0.25">
      <c r="A11" s="111"/>
      <c r="B11" s="115"/>
      <c r="C11" s="112"/>
      <c r="D11" s="112"/>
      <c r="E11" s="113" t="s">
        <v>235</v>
      </c>
      <c r="F11" s="698"/>
      <c r="G11" s="698"/>
      <c r="H11" s="698"/>
      <c r="I11" s="698"/>
      <c r="J11" s="698"/>
      <c r="K11" s="698"/>
      <c r="L11" s="698"/>
      <c r="M11" s="14"/>
      <c r="N11" s="113" t="s">
        <v>718</v>
      </c>
      <c r="O11" s="697"/>
      <c r="P11" s="697"/>
      <c r="Q11" s="697"/>
      <c r="R11" s="697"/>
      <c r="S11" s="697"/>
      <c r="T11" s="697"/>
      <c r="U11" s="697"/>
      <c r="V11" s="697"/>
      <c r="W11" s="697"/>
      <c r="X11" s="697"/>
      <c r="Y11" s="697"/>
    </row>
    <row r="12" spans="1:26" s="4" customFormat="1" ht="16.5" customHeight="1" thickBot="1" x14ac:dyDescent="0.25">
      <c r="A12" s="111"/>
      <c r="B12" s="115"/>
      <c r="C12" s="294"/>
      <c r="D12" s="294"/>
      <c r="E12" s="113" t="s">
        <v>147</v>
      </c>
      <c r="F12" s="699"/>
      <c r="G12" s="699"/>
      <c r="H12" s="699"/>
      <c r="I12" s="699"/>
      <c r="J12" s="699"/>
      <c r="K12" s="699"/>
      <c r="L12" s="699"/>
      <c r="M12" s="191"/>
      <c r="N12" s="113" t="s">
        <v>232</v>
      </c>
      <c r="O12" s="697"/>
      <c r="P12" s="697"/>
      <c r="Q12" s="697"/>
      <c r="R12" s="697"/>
      <c r="S12" s="697"/>
      <c r="T12" s="697"/>
      <c r="U12" s="697"/>
      <c r="V12" s="697"/>
      <c r="W12" s="697"/>
      <c r="X12" s="697"/>
      <c r="Y12" s="697"/>
    </row>
    <row r="13" spans="1:26" s="4" customFormat="1" ht="16.5" customHeight="1" thickBot="1" x14ac:dyDescent="0.3">
      <c r="B13" s="115"/>
      <c r="D13" s="294"/>
      <c r="E13" s="293" t="s">
        <v>581</v>
      </c>
      <c r="F13" s="725"/>
      <c r="G13" s="725"/>
      <c r="H13" s="725"/>
      <c r="I13" s="725"/>
      <c r="J13" s="725"/>
      <c r="K13" s="725"/>
      <c r="L13" s="725"/>
      <c r="M13" s="267"/>
      <c r="N13" s="113" t="s">
        <v>232</v>
      </c>
      <c r="O13" s="697"/>
      <c r="P13" s="697"/>
      <c r="Q13" s="697"/>
      <c r="R13" s="697"/>
      <c r="S13" s="697"/>
      <c r="T13" s="697"/>
      <c r="U13" s="697"/>
      <c r="V13" s="697"/>
      <c r="W13" s="697"/>
      <c r="X13" s="697"/>
      <c r="Y13" s="697"/>
    </row>
    <row r="14" spans="1:26" s="4" customFormat="1" ht="13.9" customHeight="1" x14ac:dyDescent="0.25">
      <c r="A14" s="782" t="s">
        <v>603</v>
      </c>
      <c r="B14" s="115"/>
      <c r="C14" s="293"/>
      <c r="D14" s="293"/>
      <c r="E14" s="293"/>
      <c r="F14" s="783"/>
      <c r="G14" s="783"/>
      <c r="H14" s="783"/>
      <c r="I14" s="783"/>
      <c r="J14" s="783"/>
      <c r="K14" s="783"/>
      <c r="L14" s="783"/>
      <c r="M14" s="784"/>
      <c r="N14" s="113"/>
      <c r="O14" s="15"/>
      <c r="P14" s="15"/>
      <c r="Q14" s="15"/>
      <c r="R14" s="785"/>
      <c r="S14" s="785"/>
      <c r="T14" s="785"/>
      <c r="U14" s="785"/>
      <c r="V14" s="785"/>
      <c r="W14" s="785"/>
      <c r="X14" s="785"/>
      <c r="Y14" s="785"/>
    </row>
    <row r="15" spans="1:26" s="4" customFormat="1" ht="2.65" customHeight="1" x14ac:dyDescent="0.2">
      <c r="A15" s="178"/>
      <c r="B15" s="115"/>
      <c r="C15" s="112"/>
      <c r="D15" s="112"/>
      <c r="E15" s="113"/>
      <c r="F15" s="197"/>
      <c r="G15" s="197"/>
      <c r="H15" s="197"/>
      <c r="I15" s="197"/>
      <c r="J15" s="197"/>
      <c r="K15" s="197"/>
      <c r="L15" s="197"/>
      <c r="M15" s="191"/>
      <c r="N15" s="113"/>
      <c r="O15" s="268"/>
      <c r="P15" s="268"/>
      <c r="Q15" s="268"/>
      <c r="R15" s="784"/>
      <c r="S15" s="784"/>
      <c r="T15" s="784"/>
      <c r="U15" s="784"/>
      <c r="V15" s="784"/>
      <c r="W15" s="784"/>
      <c r="X15" s="784"/>
      <c r="Y15" s="784"/>
    </row>
    <row r="16" spans="1:26" s="4" customFormat="1" ht="16.5" customHeight="1" x14ac:dyDescent="0.2">
      <c r="A16" s="742" t="s">
        <v>600</v>
      </c>
      <c r="B16" s="743"/>
      <c r="C16" s="743"/>
      <c r="D16" s="743"/>
      <c r="E16" s="743"/>
      <c r="F16" s="743"/>
      <c r="G16" s="743"/>
      <c r="H16" s="743"/>
      <c r="I16" s="743"/>
      <c r="J16" s="743"/>
      <c r="K16" s="743"/>
      <c r="L16" s="743"/>
      <c r="M16" s="743"/>
      <c r="N16" s="743"/>
      <c r="O16" s="743"/>
      <c r="P16" s="743"/>
      <c r="Q16" s="743"/>
      <c r="R16" s="743"/>
      <c r="S16" s="743"/>
      <c r="T16" s="743"/>
      <c r="U16" s="743"/>
      <c r="V16" s="743"/>
      <c r="W16" s="743"/>
      <c r="X16" s="743"/>
      <c r="Y16" s="744"/>
    </row>
    <row r="17" spans="1:25" s="4" customFormat="1" ht="16.5" customHeight="1" thickBot="1" x14ac:dyDescent="0.25">
      <c r="A17" s="177"/>
      <c r="B17" s="177"/>
      <c r="C17" s="116" t="s">
        <v>234</v>
      </c>
      <c r="D17" s="759"/>
      <c r="E17" s="759"/>
      <c r="F17" s="759"/>
      <c r="G17" s="759"/>
      <c r="H17" s="116" t="s">
        <v>19</v>
      </c>
      <c r="I17" s="712"/>
      <c r="J17" s="712"/>
      <c r="K17" s="712"/>
      <c r="L17" s="712"/>
      <c r="M17" s="712"/>
      <c r="N17" s="712"/>
      <c r="O17" s="712"/>
      <c r="P17" s="712"/>
      <c r="Q17" s="712"/>
      <c r="R17" s="713" t="s">
        <v>599</v>
      </c>
      <c r="S17" s="713"/>
      <c r="T17" s="713"/>
      <c r="U17" s="713"/>
      <c r="V17" s="713"/>
      <c r="W17" s="713"/>
      <c r="X17" s="713"/>
      <c r="Y17" s="713"/>
    </row>
    <row r="18" spans="1:25" s="4" customFormat="1" ht="16.5" customHeight="1" thickBot="1" x14ac:dyDescent="0.25">
      <c r="A18" s="177"/>
      <c r="B18" s="177"/>
      <c r="C18" s="116" t="s">
        <v>234</v>
      </c>
      <c r="D18" s="759"/>
      <c r="E18" s="759"/>
      <c r="F18" s="759"/>
      <c r="G18" s="759"/>
      <c r="H18" s="116" t="s">
        <v>19</v>
      </c>
      <c r="I18" s="712"/>
      <c r="J18" s="712"/>
      <c r="K18" s="712"/>
      <c r="L18" s="712"/>
      <c r="M18" s="712"/>
      <c r="N18" s="712"/>
      <c r="O18" s="712"/>
      <c r="P18" s="712"/>
      <c r="Q18" s="712"/>
      <c r="R18" s="714"/>
      <c r="S18" s="714"/>
      <c r="T18" s="714"/>
      <c r="U18" s="714"/>
      <c r="V18" s="714"/>
      <c r="W18" s="714"/>
      <c r="X18" s="714"/>
      <c r="Y18" s="714"/>
    </row>
    <row r="19" spans="1:25" s="5" customFormat="1" ht="16.5" customHeight="1" thickBot="1" x14ac:dyDescent="0.25">
      <c r="A19" s="177"/>
      <c r="B19" s="177"/>
      <c r="C19" s="116" t="s">
        <v>234</v>
      </c>
      <c r="D19" s="759"/>
      <c r="E19" s="759"/>
      <c r="F19" s="759"/>
      <c r="G19" s="759"/>
      <c r="H19" s="116" t="s">
        <v>19</v>
      </c>
      <c r="I19" s="712"/>
      <c r="J19" s="712"/>
      <c r="K19" s="712"/>
      <c r="L19" s="712"/>
      <c r="M19" s="712"/>
      <c r="N19" s="712"/>
      <c r="O19" s="712"/>
      <c r="P19" s="712"/>
      <c r="Q19" s="712"/>
      <c r="R19" s="714"/>
      <c r="S19" s="714"/>
      <c r="T19" s="714"/>
      <c r="U19" s="714"/>
      <c r="V19" s="714"/>
      <c r="W19" s="714"/>
      <c r="X19" s="714"/>
      <c r="Y19" s="714"/>
    </row>
    <row r="20" spans="1:25" s="5" customFormat="1" ht="16.5" customHeight="1" thickBot="1" x14ac:dyDescent="0.25">
      <c r="A20" s="177"/>
      <c r="B20" s="177"/>
      <c r="C20" s="116" t="s">
        <v>234</v>
      </c>
      <c r="D20" s="759"/>
      <c r="E20" s="759"/>
      <c r="F20" s="759"/>
      <c r="G20" s="759"/>
      <c r="H20" s="116" t="s">
        <v>19</v>
      </c>
      <c r="I20" s="712"/>
      <c r="J20" s="712"/>
      <c r="K20" s="712"/>
      <c r="L20" s="712"/>
      <c r="M20" s="712"/>
      <c r="N20" s="712"/>
      <c r="O20" s="712"/>
      <c r="P20" s="712"/>
      <c r="Q20" s="712"/>
      <c r="R20" s="714"/>
      <c r="S20" s="714"/>
      <c r="T20" s="714"/>
      <c r="U20" s="714"/>
      <c r="V20" s="714"/>
      <c r="W20" s="714"/>
      <c r="X20" s="714"/>
      <c r="Y20" s="714"/>
    </row>
    <row r="21" spans="1:25" s="270" customFormat="1" ht="2.65" customHeight="1" x14ac:dyDescent="0.2"/>
    <row r="22" spans="1:25" s="4" customFormat="1" ht="16.5" customHeight="1" x14ac:dyDescent="0.2">
      <c r="A22" s="742" t="s">
        <v>582</v>
      </c>
      <c r="B22" s="743"/>
      <c r="C22" s="743"/>
      <c r="D22" s="743"/>
      <c r="E22" s="743"/>
      <c r="F22" s="743"/>
      <c r="G22" s="743"/>
      <c r="H22" s="743"/>
      <c r="I22" s="743"/>
      <c r="J22" s="743"/>
      <c r="K22" s="743"/>
      <c r="L22" s="743"/>
      <c r="M22" s="743"/>
      <c r="N22" s="743"/>
      <c r="O22" s="743"/>
      <c r="P22" s="743"/>
      <c r="Q22" s="743"/>
      <c r="R22" s="743"/>
      <c r="S22" s="743"/>
      <c r="T22" s="743"/>
      <c r="U22" s="743"/>
      <c r="V22" s="743"/>
      <c r="W22" s="743"/>
      <c r="X22" s="743"/>
      <c r="Y22" s="744"/>
    </row>
    <row r="23" spans="1:25" s="114" customFormat="1" ht="2.65" customHeight="1" x14ac:dyDescent="0.2">
      <c r="A23" s="28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row>
    <row r="24" spans="1:25" s="5" customFormat="1" ht="16.5" thickBot="1" x14ac:dyDescent="0.3">
      <c r="A24" s="285" t="s">
        <v>620</v>
      </c>
      <c r="B24" s="128"/>
      <c r="C24" s="128"/>
      <c r="D24" s="128"/>
      <c r="E24" s="128"/>
      <c r="F24" s="763" t="s">
        <v>645</v>
      </c>
      <c r="G24" s="763"/>
      <c r="H24" s="763"/>
      <c r="I24" s="763"/>
      <c r="J24" s="763"/>
      <c r="K24" s="763"/>
      <c r="L24" s="763"/>
      <c r="M24" s="763"/>
      <c r="N24" s="763"/>
      <c r="O24" s="763"/>
      <c r="P24" s="763"/>
      <c r="Q24" s="763"/>
      <c r="R24" s="763"/>
      <c r="S24" s="763"/>
      <c r="T24" s="763"/>
      <c r="U24" s="763"/>
      <c r="V24" s="763"/>
      <c r="W24" s="763"/>
      <c r="X24" s="763"/>
      <c r="Y24" s="763"/>
    </row>
    <row r="25" spans="1:25" s="4" customFormat="1" ht="16.149999999999999" customHeight="1" thickBot="1" x14ac:dyDescent="0.25">
      <c r="A25" s="113"/>
      <c r="B25" s="734"/>
      <c r="C25" s="735"/>
      <c r="D25" s="288" t="s">
        <v>207</v>
      </c>
      <c r="E25" s="294"/>
      <c r="F25" s="763" t="s">
        <v>646</v>
      </c>
      <c r="G25" s="763"/>
      <c r="H25" s="763"/>
      <c r="I25" s="763"/>
      <c r="J25" s="763"/>
      <c r="K25" s="763"/>
      <c r="L25" s="763"/>
      <c r="M25" s="763"/>
      <c r="N25" s="763"/>
      <c r="O25" s="763"/>
      <c r="P25" s="763"/>
      <c r="Q25" s="763"/>
      <c r="R25" s="763"/>
      <c r="S25" s="763"/>
      <c r="T25" s="763"/>
      <c r="U25" s="763"/>
      <c r="V25" s="763"/>
      <c r="W25" s="763"/>
      <c r="X25" s="763"/>
      <c r="Y25" s="763"/>
    </row>
    <row r="26" spans="1:25" s="4" customFormat="1" ht="2.65" customHeight="1" x14ac:dyDescent="0.2">
      <c r="A26" s="113"/>
      <c r="B26" s="117"/>
      <c r="C26" s="117"/>
      <c r="D26" s="115"/>
      <c r="E26" s="115"/>
      <c r="F26" s="113"/>
      <c r="G26" s="113"/>
      <c r="H26" s="108"/>
      <c r="I26" s="108"/>
      <c r="J26" s="108"/>
      <c r="K26" s="108"/>
      <c r="L26" s="108"/>
      <c r="M26" s="108"/>
      <c r="N26" s="108"/>
      <c r="O26" s="108"/>
      <c r="P26" s="108"/>
      <c r="Q26" s="108"/>
      <c r="R26" s="108"/>
      <c r="S26" s="108"/>
      <c r="T26" s="108"/>
      <c r="U26" s="108"/>
      <c r="V26" s="108"/>
      <c r="W26" s="108"/>
      <c r="X26" s="108"/>
      <c r="Y26" s="108"/>
    </row>
    <row r="27" spans="1:25" s="4" customFormat="1" ht="16.5" customHeight="1" x14ac:dyDescent="0.2">
      <c r="A27" s="742" t="s">
        <v>583</v>
      </c>
      <c r="B27" s="743"/>
      <c r="C27" s="743"/>
      <c r="D27" s="743"/>
      <c r="E27" s="743"/>
      <c r="F27" s="743"/>
      <c r="G27" s="743"/>
      <c r="H27" s="743"/>
      <c r="I27" s="743"/>
      <c r="J27" s="743"/>
      <c r="K27" s="743"/>
      <c r="L27" s="743"/>
      <c r="M27" s="743"/>
      <c r="N27" s="743"/>
      <c r="O27" s="743"/>
      <c r="P27" s="743"/>
      <c r="Q27" s="743"/>
      <c r="R27" s="743"/>
      <c r="S27" s="743"/>
      <c r="T27" s="743"/>
      <c r="U27" s="743"/>
      <c r="V27" s="743"/>
      <c r="W27" s="743"/>
      <c r="X27" s="743"/>
      <c r="Y27" s="744"/>
    </row>
    <row r="28" spans="1:25" s="4" customFormat="1" ht="16.5" customHeight="1" thickBot="1" x14ac:dyDescent="0.25">
      <c r="A28" s="285" t="s">
        <v>607</v>
      </c>
      <c r="B28" s="284"/>
      <c r="C28" s="284"/>
      <c r="D28" s="284"/>
      <c r="E28" s="284"/>
      <c r="F28" s="284" t="s">
        <v>642</v>
      </c>
      <c r="G28" s="284"/>
      <c r="H28" s="284"/>
      <c r="I28" s="284"/>
      <c r="J28" s="284"/>
      <c r="K28" s="284"/>
      <c r="L28" s="284"/>
      <c r="M28" s="284"/>
      <c r="N28" s="284"/>
      <c r="O28" s="284"/>
      <c r="P28" s="284"/>
      <c r="Q28" s="284"/>
      <c r="R28" s="284"/>
      <c r="S28" s="284"/>
      <c r="T28" s="284"/>
      <c r="U28" s="284"/>
      <c r="V28" s="284"/>
      <c r="W28" s="284"/>
      <c r="X28" s="284"/>
      <c r="Y28" s="284"/>
    </row>
    <row r="29" spans="1:25" s="4" customFormat="1" ht="16.5" customHeight="1" thickBot="1" x14ac:dyDescent="0.3">
      <c r="A29" s="113"/>
      <c r="B29" s="764"/>
      <c r="C29" s="765"/>
      <c r="D29" s="266" t="s">
        <v>576</v>
      </c>
      <c r="E29" s="115"/>
      <c r="F29" s="113"/>
      <c r="G29" s="264" t="s">
        <v>578</v>
      </c>
      <c r="H29" s="108"/>
      <c r="I29" s="108"/>
      <c r="J29" s="108"/>
      <c r="K29" s="108"/>
      <c r="L29" s="108"/>
      <c r="M29" s="108"/>
      <c r="N29" s="108"/>
      <c r="O29" s="108"/>
      <c r="P29" s="108"/>
      <c r="Q29" s="271"/>
      <c r="R29" s="262"/>
      <c r="S29" s="262"/>
      <c r="T29" s="262"/>
      <c r="U29" s="262"/>
      <c r="V29" s="262"/>
      <c r="W29" s="262"/>
      <c r="X29" s="262"/>
      <c r="Y29" s="262"/>
    </row>
    <row r="30" spans="1:25" s="4" customFormat="1" ht="16.5" customHeight="1" thickBot="1" x14ac:dyDescent="0.3">
      <c r="A30" s="113"/>
      <c r="B30" s="261"/>
      <c r="C30" s="261"/>
      <c r="D30" s="227"/>
      <c r="E30" s="263" t="s">
        <v>579</v>
      </c>
      <c r="F30" s="262"/>
      <c r="G30" s="262"/>
      <c r="H30" s="262"/>
      <c r="I30" s="262"/>
      <c r="J30" s="262"/>
      <c r="K30" s="262"/>
      <c r="L30" s="262"/>
      <c r="M30" s="108"/>
      <c r="N30" s="108"/>
      <c r="O30" s="108"/>
      <c r="P30" s="108"/>
      <c r="Q30" s="271"/>
      <c r="R30" s="258"/>
      <c r="S30" s="258"/>
      <c r="T30" s="258"/>
      <c r="U30" s="258"/>
      <c r="V30" s="258"/>
      <c r="W30" s="258"/>
      <c r="X30" s="258"/>
      <c r="Y30" s="258"/>
    </row>
    <row r="31" spans="1:25" s="4" customFormat="1" ht="16.5" customHeight="1" thickBot="1" x14ac:dyDescent="0.3">
      <c r="A31" s="113"/>
      <c r="B31" s="261"/>
      <c r="C31" s="261"/>
      <c r="D31" s="227"/>
      <c r="E31" s="112" t="s">
        <v>577</v>
      </c>
      <c r="F31" s="113"/>
      <c r="G31" s="113"/>
      <c r="H31" s="108"/>
      <c r="I31" s="108"/>
      <c r="J31" s="108"/>
      <c r="K31" s="108"/>
      <c r="L31" s="108"/>
      <c r="M31" s="108"/>
      <c r="N31" s="108"/>
      <c r="O31" s="108"/>
      <c r="P31" s="108"/>
      <c r="Q31" s="271"/>
      <c r="R31" s="258"/>
      <c r="S31" s="258"/>
      <c r="T31" s="258"/>
      <c r="U31" s="258"/>
      <c r="V31" s="258"/>
      <c r="W31" s="258"/>
      <c r="X31" s="258"/>
      <c r="Y31" s="258"/>
    </row>
    <row r="32" spans="1:25" s="4" customFormat="1" ht="16.5" customHeight="1" thickBot="1" x14ac:dyDescent="0.3">
      <c r="A32" s="113"/>
      <c r="B32" s="261"/>
      <c r="C32" s="261"/>
      <c r="D32" s="227"/>
      <c r="E32" s="112" t="s">
        <v>619</v>
      </c>
      <c r="F32" s="113"/>
      <c r="G32" s="113"/>
      <c r="H32" s="108"/>
      <c r="I32" s="108"/>
      <c r="J32" s="108"/>
      <c r="K32" s="108"/>
      <c r="L32" s="108"/>
      <c r="M32" s="108"/>
      <c r="N32" s="108"/>
      <c r="O32" s="108"/>
      <c r="P32" s="108"/>
      <c r="Q32" s="271"/>
      <c r="R32" s="258"/>
      <c r="S32" s="258"/>
      <c r="T32" s="258"/>
      <c r="U32" s="258"/>
      <c r="V32" s="258"/>
      <c r="W32" s="258"/>
      <c r="X32" s="258"/>
      <c r="Y32" s="258"/>
    </row>
    <row r="33" spans="1:25" s="4" customFormat="1" ht="16.5" customHeight="1" thickBot="1" x14ac:dyDescent="0.3">
      <c r="A33" s="113"/>
      <c r="B33" s="173"/>
      <c r="C33" s="173"/>
      <c r="E33" s="113" t="s">
        <v>414</v>
      </c>
      <c r="F33" s="728"/>
      <c r="G33" s="728"/>
      <c r="H33" s="728"/>
      <c r="I33" s="728"/>
      <c r="J33" s="728"/>
      <c r="K33" s="728"/>
      <c r="L33" s="768" t="s">
        <v>407</v>
      </c>
      <c r="M33" s="768"/>
      <c r="N33" s="768"/>
      <c r="O33" s="729"/>
      <c r="P33" s="729"/>
      <c r="Q33" s="729"/>
      <c r="R33" s="729"/>
      <c r="S33" s="729"/>
      <c r="T33" s="729"/>
      <c r="U33" s="729"/>
      <c r="V33" s="729"/>
      <c r="W33" s="729"/>
      <c r="X33" s="729"/>
      <c r="Y33" s="729"/>
    </row>
    <row r="34" spans="1:25" s="4" customFormat="1" ht="16.5" customHeight="1" thickBot="1" x14ac:dyDescent="0.3">
      <c r="A34" s="113"/>
      <c r="B34" s="173"/>
      <c r="C34" s="173"/>
      <c r="E34" s="113" t="s">
        <v>205</v>
      </c>
      <c r="F34" s="736"/>
      <c r="G34" s="736"/>
      <c r="H34" s="736"/>
      <c r="I34" s="736"/>
      <c r="J34" s="736"/>
      <c r="K34" s="736"/>
      <c r="L34" s="768"/>
      <c r="M34" s="768"/>
      <c r="N34" s="768"/>
      <c r="O34" s="729"/>
      <c r="P34" s="729"/>
      <c r="Q34" s="729"/>
      <c r="R34" s="729"/>
      <c r="S34" s="729"/>
      <c r="T34" s="729"/>
      <c r="U34" s="729"/>
      <c r="V34" s="729"/>
      <c r="W34" s="729"/>
      <c r="X34" s="729"/>
      <c r="Y34" s="729"/>
    </row>
    <row r="35" spans="1:25" s="4" customFormat="1" ht="16.5" customHeight="1" thickBot="1" x14ac:dyDescent="0.3">
      <c r="A35" s="113"/>
      <c r="B35" s="173"/>
      <c r="C35" s="173"/>
      <c r="E35" s="113" t="s">
        <v>297</v>
      </c>
      <c r="F35" s="736"/>
      <c r="G35" s="736"/>
      <c r="H35" s="736"/>
      <c r="I35" s="736"/>
      <c r="J35" s="736"/>
      <c r="K35" s="736"/>
      <c r="L35" s="768"/>
      <c r="M35" s="768"/>
      <c r="N35" s="768"/>
      <c r="O35" s="729"/>
      <c r="P35" s="729"/>
      <c r="Q35" s="729"/>
      <c r="R35" s="729"/>
      <c r="S35" s="729"/>
      <c r="T35" s="729"/>
      <c r="U35" s="729"/>
      <c r="V35" s="729"/>
      <c r="W35" s="729"/>
      <c r="X35" s="729"/>
      <c r="Y35" s="729"/>
    </row>
    <row r="36" spans="1:25" s="4" customFormat="1" ht="2.65" customHeight="1" x14ac:dyDescent="0.25">
      <c r="A36" s="113"/>
      <c r="B36" s="173"/>
      <c r="C36" s="173"/>
      <c r="E36" s="113"/>
      <c r="F36" s="265"/>
      <c r="G36" s="265"/>
      <c r="H36" s="265"/>
      <c r="I36" s="265"/>
      <c r="J36" s="265"/>
      <c r="K36" s="265"/>
      <c r="L36" s="257"/>
      <c r="M36" s="257"/>
      <c r="N36" s="257"/>
      <c r="O36" s="225"/>
      <c r="P36" s="225"/>
      <c r="Q36" s="225"/>
      <c r="R36" s="225"/>
      <c r="S36" s="225"/>
      <c r="T36" s="225"/>
      <c r="U36" s="225"/>
      <c r="V36" s="225"/>
      <c r="W36" s="225"/>
      <c r="X36" s="225"/>
      <c r="Y36" s="225"/>
    </row>
    <row r="37" spans="1:25" s="4" customFormat="1" ht="16.5" customHeight="1" x14ac:dyDescent="0.2">
      <c r="A37" s="742" t="s">
        <v>819</v>
      </c>
      <c r="B37" s="743"/>
      <c r="C37" s="743"/>
      <c r="D37" s="743"/>
      <c r="E37" s="743"/>
      <c r="F37" s="743"/>
      <c r="G37" s="743"/>
      <c r="H37" s="743"/>
      <c r="I37" s="743"/>
      <c r="J37" s="743"/>
      <c r="K37" s="743"/>
      <c r="L37" s="743"/>
      <c r="M37" s="743"/>
      <c r="N37" s="743"/>
      <c r="O37" s="743"/>
      <c r="P37" s="743"/>
      <c r="Q37" s="743"/>
      <c r="R37" s="743"/>
      <c r="S37" s="743"/>
      <c r="T37" s="743"/>
      <c r="U37" s="743"/>
      <c r="V37" s="743"/>
      <c r="W37" s="743"/>
      <c r="X37" s="743"/>
      <c r="Y37" s="744"/>
    </row>
    <row r="38" spans="1:25" s="4" customFormat="1" ht="3" customHeight="1" thickBot="1" x14ac:dyDescent="0.25">
      <c r="A38" s="362"/>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row>
    <row r="39" spans="1:25" s="4" customFormat="1" ht="16.5" customHeight="1" thickBot="1" x14ac:dyDescent="0.25">
      <c r="A39" s="362"/>
      <c r="B39" s="786"/>
      <c r="C39" s="787"/>
      <c r="D39" s="746" t="s">
        <v>824</v>
      </c>
      <c r="E39" s="746"/>
      <c r="F39" s="746"/>
      <c r="G39" s="746"/>
      <c r="H39" s="746"/>
      <c r="I39" s="746"/>
      <c r="J39" s="746"/>
      <c r="K39" s="746"/>
      <c r="L39" s="746"/>
      <c r="M39" s="746"/>
      <c r="N39" s="746"/>
      <c r="O39" s="746"/>
      <c r="P39" s="746"/>
      <c r="Q39" s="746"/>
      <c r="R39" s="746"/>
      <c r="S39" s="746"/>
      <c r="T39" s="746"/>
      <c r="U39" s="746"/>
      <c r="V39" s="746"/>
      <c r="W39" s="746"/>
      <c r="X39" s="746"/>
      <c r="Y39" s="746"/>
    </row>
    <row r="40" spans="1:25" s="4" customFormat="1" ht="16.5" customHeight="1" x14ac:dyDescent="0.2">
      <c r="A40" s="362"/>
      <c r="B40" s="262"/>
      <c r="C40" s="262"/>
      <c r="D40" s="746"/>
      <c r="E40" s="746"/>
      <c r="F40" s="746"/>
      <c r="G40" s="746"/>
      <c r="H40" s="746"/>
      <c r="I40" s="746"/>
      <c r="J40" s="746"/>
      <c r="K40" s="746"/>
      <c r="L40" s="746"/>
      <c r="M40" s="746"/>
      <c r="N40" s="746"/>
      <c r="O40" s="746"/>
      <c r="P40" s="746"/>
      <c r="Q40" s="746"/>
      <c r="R40" s="746"/>
      <c r="S40" s="746"/>
      <c r="T40" s="746"/>
      <c r="U40" s="746"/>
      <c r="V40" s="746"/>
      <c r="W40" s="746"/>
      <c r="X40" s="746"/>
      <c r="Y40" s="746"/>
    </row>
    <row r="41" spans="1:25" s="4" customFormat="1" ht="16.5" customHeight="1" x14ac:dyDescent="0.2">
      <c r="A41" s="113"/>
      <c r="B41" s="363"/>
      <c r="C41" s="363"/>
      <c r="D41" s="747"/>
      <c r="E41" s="747"/>
      <c r="F41" s="747"/>
      <c r="G41" s="747"/>
      <c r="H41" s="747"/>
      <c r="I41" s="747"/>
      <c r="J41" s="747"/>
      <c r="K41" s="747"/>
      <c r="L41" s="747"/>
      <c r="M41" s="747"/>
      <c r="N41" s="747"/>
      <c r="O41" s="747"/>
      <c r="P41" s="747"/>
      <c r="Q41" s="747"/>
      <c r="R41" s="747"/>
      <c r="S41" s="747"/>
      <c r="T41" s="747"/>
      <c r="U41" s="747"/>
      <c r="V41" s="747"/>
      <c r="W41" s="747"/>
      <c r="X41" s="747"/>
      <c r="Y41" s="747"/>
    </row>
    <row r="42" spans="1:25" s="4" customFormat="1" ht="16.5" customHeight="1" x14ac:dyDescent="0.2">
      <c r="A42" s="742" t="s">
        <v>584</v>
      </c>
      <c r="B42" s="743"/>
      <c r="C42" s="743"/>
      <c r="D42" s="743"/>
      <c r="E42" s="743"/>
      <c r="F42" s="743"/>
      <c r="G42" s="743"/>
      <c r="H42" s="743"/>
      <c r="I42" s="743"/>
      <c r="J42" s="743"/>
      <c r="K42" s="743"/>
      <c r="L42" s="743"/>
      <c r="M42" s="743"/>
      <c r="N42" s="743"/>
      <c r="O42" s="743"/>
      <c r="P42" s="743"/>
      <c r="Q42" s="743"/>
      <c r="R42" s="743"/>
      <c r="S42" s="743"/>
      <c r="T42" s="743"/>
      <c r="U42" s="743"/>
      <c r="V42" s="743"/>
      <c r="W42" s="743"/>
      <c r="X42" s="743"/>
      <c r="Y42" s="744"/>
    </row>
    <row r="43" spans="1:25" s="4" customFormat="1" ht="36.75" customHeight="1" thickBot="1" x14ac:dyDescent="0.25">
      <c r="A43" s="113"/>
      <c r="B43" s="113"/>
      <c r="C43" s="113"/>
      <c r="D43" s="112"/>
      <c r="E43" s="195" t="s">
        <v>432</v>
      </c>
      <c r="F43" s="775"/>
      <c r="G43" s="775"/>
      <c r="H43" s="775"/>
      <c r="I43" s="775"/>
      <c r="J43" s="775"/>
      <c r="K43" s="775"/>
      <c r="L43" s="775"/>
      <c r="M43" s="775"/>
      <c r="N43" s="775"/>
      <c r="O43" s="775"/>
      <c r="P43" s="775"/>
      <c r="Q43" s="775"/>
      <c r="R43" s="745" t="s">
        <v>820</v>
      </c>
      <c r="S43" s="745"/>
      <c r="T43" s="745"/>
      <c r="U43" s="745"/>
      <c r="V43" s="771"/>
      <c r="W43" s="771"/>
      <c r="X43" s="771"/>
      <c r="Y43" s="771"/>
    </row>
    <row r="44" spans="1:25" s="4" customFormat="1" ht="16.5" customHeight="1" thickBot="1" x14ac:dyDescent="0.25">
      <c r="A44" s="113"/>
      <c r="B44" s="113"/>
      <c r="C44" s="113"/>
      <c r="D44" s="112"/>
      <c r="E44" s="113" t="s">
        <v>433</v>
      </c>
      <c r="F44" s="738"/>
      <c r="G44" s="738"/>
      <c r="H44" s="738"/>
      <c r="I44" s="738"/>
      <c r="J44" s="738"/>
      <c r="K44" s="738"/>
      <c r="L44" s="738"/>
      <c r="M44" s="738"/>
      <c r="N44" s="738"/>
      <c r="O44" s="738"/>
      <c r="P44" s="738"/>
      <c r="Q44" s="738"/>
      <c r="R44" s="738"/>
      <c r="S44" s="738"/>
      <c r="T44" s="738"/>
      <c r="U44" s="738"/>
      <c r="V44" s="738"/>
      <c r="W44" s="738"/>
      <c r="X44" s="738"/>
      <c r="Y44" s="738"/>
    </row>
    <row r="45" spans="1:25" s="4" customFormat="1" ht="42.6" customHeight="1" thickBot="1" x14ac:dyDescent="0.25">
      <c r="A45" s="113"/>
      <c r="B45" s="113"/>
      <c r="C45" s="113"/>
      <c r="D45" s="112"/>
      <c r="E45" s="195" t="s">
        <v>434</v>
      </c>
      <c r="F45" s="738"/>
      <c r="G45" s="738"/>
      <c r="H45" s="738"/>
      <c r="I45" s="738"/>
      <c r="J45" s="738"/>
      <c r="K45" s="738"/>
      <c r="L45" s="738"/>
      <c r="M45" s="738"/>
      <c r="N45" s="738"/>
      <c r="O45" s="738"/>
      <c r="P45" s="738"/>
      <c r="Q45" s="738"/>
      <c r="R45" s="738"/>
      <c r="S45" s="738"/>
      <c r="T45" s="738"/>
      <c r="U45" s="738"/>
      <c r="V45" s="738"/>
      <c r="W45" s="738"/>
      <c r="X45" s="738"/>
      <c r="Y45" s="738"/>
    </row>
    <row r="46" spans="1:25" s="4" customFormat="1" ht="32.65" customHeight="1" thickBot="1" x14ac:dyDescent="0.25">
      <c r="A46" s="113"/>
      <c r="B46" s="113"/>
      <c r="C46" s="723" t="s">
        <v>1</v>
      </c>
      <c r="D46" s="723"/>
      <c r="E46" s="723"/>
      <c r="F46" s="737"/>
      <c r="G46" s="737"/>
      <c r="H46" s="737"/>
      <c r="I46" s="737"/>
      <c r="J46" s="737"/>
      <c r="K46" s="737"/>
      <c r="L46" s="737"/>
      <c r="M46" s="737"/>
      <c r="N46" s="737"/>
      <c r="O46" s="737"/>
      <c r="P46" s="737"/>
      <c r="Q46" s="737"/>
      <c r="R46" s="737"/>
      <c r="S46" s="737"/>
      <c r="T46" s="737"/>
      <c r="U46" s="737"/>
      <c r="V46" s="737"/>
      <c r="W46" s="737"/>
      <c r="X46" s="737"/>
      <c r="Y46" s="737"/>
    </row>
    <row r="47" spans="1:25" s="4" customFormat="1" ht="13.5" thickBot="1" x14ac:dyDescent="0.25">
      <c r="A47" s="113"/>
      <c r="B47" s="113"/>
      <c r="C47" s="260"/>
      <c r="D47" s="260"/>
      <c r="E47" s="113" t="s">
        <v>126</v>
      </c>
      <c r="F47" s="750"/>
      <c r="G47" s="750"/>
      <c r="H47" s="750"/>
      <c r="I47" s="750"/>
      <c r="J47" s="750"/>
      <c r="K47" s="750"/>
      <c r="L47" s="750"/>
      <c r="M47" s="750"/>
      <c r="N47" s="750"/>
      <c r="O47" s="750"/>
      <c r="P47" s="750"/>
      <c r="Q47" s="750"/>
      <c r="R47" s="750"/>
      <c r="S47" s="750"/>
      <c r="T47" s="750"/>
      <c r="U47" s="750"/>
      <c r="V47" s="750"/>
      <c r="W47" s="750"/>
      <c r="X47" s="750"/>
      <c r="Y47" s="750"/>
    </row>
    <row r="48" spans="1:25" x14ac:dyDescent="0.2">
      <c r="A48" s="295" t="s">
        <v>643</v>
      </c>
      <c r="B48" s="112"/>
      <c r="C48" s="112"/>
      <c r="D48" s="112"/>
      <c r="E48" s="112"/>
      <c r="F48" s="269"/>
      <c r="G48" s="269"/>
      <c r="H48" s="174"/>
      <c r="I48" s="174"/>
      <c r="J48" s="174"/>
      <c r="K48" s="174"/>
      <c r="L48" s="174"/>
      <c r="M48" s="174"/>
      <c r="N48" s="4"/>
      <c r="O48" s="174"/>
      <c r="P48" s="174"/>
      <c r="Q48" s="174"/>
      <c r="R48" s="174"/>
      <c r="S48" s="174"/>
      <c r="T48" s="174"/>
      <c r="U48" s="174"/>
      <c r="V48" s="174"/>
      <c r="W48" s="174"/>
      <c r="X48" s="174"/>
      <c r="Y48" s="296" t="s">
        <v>602</v>
      </c>
    </row>
    <row r="49" spans="1:26" s="4" customFormat="1" ht="16.5" customHeight="1" x14ac:dyDescent="0.2">
      <c r="A49" s="742" t="s">
        <v>585</v>
      </c>
      <c r="B49" s="743"/>
      <c r="C49" s="743"/>
      <c r="D49" s="743"/>
      <c r="E49" s="743"/>
      <c r="F49" s="743"/>
      <c r="G49" s="743"/>
      <c r="H49" s="743"/>
      <c r="I49" s="743"/>
      <c r="J49" s="743"/>
      <c r="K49" s="743"/>
      <c r="L49" s="743"/>
      <c r="M49" s="743"/>
      <c r="N49" s="743"/>
      <c r="O49" s="743"/>
      <c r="P49" s="743"/>
      <c r="Q49" s="743"/>
      <c r="R49" s="743"/>
      <c r="S49" s="743"/>
      <c r="T49" s="743"/>
      <c r="U49" s="743"/>
      <c r="V49" s="743"/>
      <c r="W49" s="743"/>
      <c r="X49" s="743"/>
      <c r="Y49" s="744"/>
    </row>
    <row r="50" spans="1:26" s="4" customFormat="1" ht="2.65" customHeight="1" thickBot="1" x14ac:dyDescent="0.3">
      <c r="A50" s="113"/>
      <c r="B50" s="173"/>
      <c r="C50" s="173"/>
      <c r="E50" s="113"/>
      <c r="F50" s="174"/>
      <c r="G50" s="265"/>
      <c r="H50" s="265"/>
      <c r="I50" s="265"/>
      <c r="J50" s="265"/>
      <c r="K50" s="265"/>
      <c r="L50" s="257"/>
      <c r="M50" s="257"/>
      <c r="N50" s="257"/>
      <c r="O50" s="225"/>
      <c r="P50" s="225"/>
      <c r="Q50" s="225"/>
      <c r="R50" s="225"/>
      <c r="S50" s="225"/>
      <c r="T50" s="225"/>
      <c r="U50" s="225"/>
      <c r="V50" s="225"/>
      <c r="W50" s="225"/>
      <c r="X50" s="225"/>
      <c r="Y50" s="225"/>
    </row>
    <row r="51" spans="1:26" s="4" customFormat="1" ht="13.15" customHeight="1" thickBot="1" x14ac:dyDescent="0.3">
      <c r="A51" s="298"/>
      <c r="B51" s="298" t="s">
        <v>589</v>
      </c>
      <c r="C51" s="299"/>
      <c r="D51" s="300" t="s">
        <v>590</v>
      </c>
      <c r="E51" s="40"/>
      <c r="F51" s="298" t="s">
        <v>630</v>
      </c>
      <c r="G51" s="299"/>
      <c r="H51" s="300" t="s">
        <v>823</v>
      </c>
      <c r="I51" s="790"/>
      <c r="J51" s="298" t="s">
        <v>586</v>
      </c>
      <c r="K51" s="299"/>
      <c r="L51" s="300" t="s">
        <v>629</v>
      </c>
      <c r="M51" s="301"/>
      <c r="N51" s="228"/>
      <c r="O51" s="302"/>
      <c r="P51" s="298" t="s">
        <v>592</v>
      </c>
      <c r="Q51" s="299"/>
      <c r="R51" s="300" t="s">
        <v>593</v>
      </c>
      <c r="S51" s="791"/>
      <c r="T51" s="791"/>
      <c r="U51" s="299"/>
      <c r="V51" s="300" t="s">
        <v>596</v>
      </c>
      <c r="W51" s="791"/>
      <c r="X51" s="791"/>
      <c r="Y51" s="792"/>
      <c r="Z51" s="269"/>
    </row>
    <row r="52" spans="1:26" s="4" customFormat="1" ht="13.15" customHeight="1" thickBot="1" x14ac:dyDescent="0.3">
      <c r="A52" s="298"/>
      <c r="B52" s="298"/>
      <c r="C52" s="299"/>
      <c r="D52" s="300" t="s">
        <v>588</v>
      </c>
      <c r="E52" s="40"/>
      <c r="F52" s="298"/>
      <c r="G52" s="299"/>
      <c r="H52" s="300" t="s">
        <v>822</v>
      </c>
      <c r="I52" s="790"/>
      <c r="J52" s="298"/>
      <c r="K52" s="299"/>
      <c r="L52" s="300" t="s">
        <v>591</v>
      </c>
      <c r="M52" s="301"/>
      <c r="N52" s="228"/>
      <c r="O52" s="302"/>
      <c r="P52" s="303"/>
      <c r="Q52" s="299"/>
      <c r="R52" s="300" t="s">
        <v>594</v>
      </c>
      <c r="S52" s="791"/>
      <c r="T52" s="791"/>
      <c r="U52" s="299"/>
      <c r="V52" s="300" t="s">
        <v>597</v>
      </c>
      <c r="W52" s="791"/>
      <c r="X52" s="791"/>
      <c r="Y52" s="792"/>
      <c r="Z52" s="269"/>
    </row>
    <row r="53" spans="1:26" s="4" customFormat="1" ht="13.15" customHeight="1" thickBot="1" x14ac:dyDescent="0.3">
      <c r="A53" s="298"/>
      <c r="B53" s="298"/>
      <c r="C53" s="299"/>
      <c r="D53" s="300" t="s">
        <v>587</v>
      </c>
      <c r="E53" s="40"/>
      <c r="F53" s="298"/>
      <c r="G53" s="299"/>
      <c r="H53" s="300" t="s">
        <v>647</v>
      </c>
      <c r="I53" s="790"/>
      <c r="J53" s="788"/>
      <c r="K53" s="299"/>
      <c r="L53" s="300" t="s">
        <v>614</v>
      </c>
      <c r="M53" s="788"/>
      <c r="N53" s="788"/>
      <c r="O53" s="302"/>
      <c r="P53" s="303"/>
      <c r="Q53" s="299"/>
      <c r="R53" s="300" t="s">
        <v>595</v>
      </c>
      <c r="S53" s="791"/>
      <c r="T53" s="791"/>
      <c r="U53" s="299"/>
      <c r="V53" s="300" t="s">
        <v>598</v>
      </c>
      <c r="W53" s="791"/>
      <c r="X53" s="791"/>
      <c r="Y53" s="792"/>
    </row>
    <row r="54" spans="1:26" s="4" customFormat="1" ht="14.25" thickBot="1" x14ac:dyDescent="0.3">
      <c r="A54" s="304"/>
      <c r="B54" s="304"/>
      <c r="C54" s="299"/>
      <c r="D54" s="300" t="s">
        <v>612</v>
      </c>
      <c r="E54" s="40"/>
      <c r="F54" s="301"/>
      <c r="G54" s="299"/>
      <c r="H54" s="789" t="s">
        <v>821</v>
      </c>
      <c r="I54" s="790"/>
      <c r="J54" s="788"/>
      <c r="K54" s="299"/>
      <c r="L54" s="300" t="s">
        <v>613</v>
      </c>
      <c r="M54" s="788"/>
      <c r="N54" s="788"/>
      <c r="O54" s="788"/>
      <c r="P54" s="788"/>
      <c r="Q54" s="788"/>
      <c r="R54" s="788"/>
      <c r="S54" s="788"/>
      <c r="T54" s="788"/>
      <c r="U54" s="299"/>
      <c r="V54" s="300" t="s">
        <v>835</v>
      </c>
      <c r="W54" s="788"/>
      <c r="X54" s="788"/>
      <c r="Y54" s="400"/>
    </row>
    <row r="55" spans="1:26" s="4" customFormat="1" ht="4.5" customHeight="1" x14ac:dyDescent="0.2">
      <c r="A55" s="113"/>
      <c r="B55" s="113"/>
      <c r="C55" s="395"/>
      <c r="D55" s="401"/>
      <c r="E55" s="401"/>
      <c r="F55" s="400"/>
      <c r="G55" s="400"/>
      <c r="H55" s="400"/>
      <c r="I55" s="400"/>
      <c r="J55" s="400"/>
      <c r="K55" s="400"/>
      <c r="L55" s="400"/>
      <c r="M55" s="400"/>
      <c r="N55" s="400"/>
      <c r="O55" s="400"/>
      <c r="P55" s="400"/>
      <c r="Q55" s="400"/>
      <c r="R55" s="400"/>
      <c r="S55" s="400"/>
      <c r="T55" s="400"/>
      <c r="U55" s="400"/>
      <c r="V55" s="400"/>
      <c r="W55" s="400"/>
      <c r="X55" s="400"/>
      <c r="Y55" s="400"/>
    </row>
    <row r="56" spans="1:26" s="4" customFormat="1" ht="4.5" customHeight="1" thickBot="1" x14ac:dyDescent="0.25">
      <c r="A56" s="113"/>
      <c r="B56" s="113"/>
      <c r="C56" s="395"/>
      <c r="D56" s="401"/>
      <c r="E56" s="401"/>
      <c r="F56" s="400"/>
      <c r="G56" s="400"/>
      <c r="H56" s="400"/>
      <c r="I56" s="400"/>
      <c r="J56" s="400"/>
      <c r="K56" s="400"/>
      <c r="L56" s="400"/>
      <c r="M56" s="400"/>
      <c r="N56" s="400"/>
      <c r="O56" s="400"/>
      <c r="P56" s="400"/>
      <c r="Q56" s="400"/>
      <c r="R56" s="400"/>
      <c r="S56" s="400"/>
      <c r="T56" s="400"/>
      <c r="U56" s="400"/>
      <c r="V56" s="400"/>
      <c r="W56" s="400"/>
      <c r="X56" s="400"/>
      <c r="Y56" s="400"/>
    </row>
    <row r="57" spans="1:26" ht="1.9" customHeight="1" x14ac:dyDescent="0.2">
      <c r="A57" s="18"/>
      <c r="B57" s="19"/>
      <c r="C57" s="19"/>
      <c r="D57" s="19"/>
      <c r="E57" s="19"/>
      <c r="F57" s="19"/>
      <c r="G57" s="19"/>
      <c r="H57" s="19"/>
      <c r="I57" s="19"/>
      <c r="J57" s="19"/>
      <c r="K57" s="19"/>
      <c r="L57" s="19"/>
      <c r="M57" s="19"/>
      <c r="N57" s="19"/>
      <c r="O57" s="19"/>
      <c r="P57" s="19"/>
      <c r="Q57" s="20"/>
      <c r="R57" s="19"/>
      <c r="S57" s="19"/>
      <c r="T57" s="19"/>
      <c r="U57" s="19"/>
      <c r="V57" s="19"/>
      <c r="W57" s="19"/>
      <c r="X57" s="19"/>
      <c r="Y57" s="21"/>
    </row>
    <row r="58" spans="1:26" ht="16.5" customHeight="1" x14ac:dyDescent="0.2">
      <c r="A58" s="22"/>
      <c r="B58" s="11"/>
      <c r="C58" s="11"/>
      <c r="D58" s="16" t="s">
        <v>93</v>
      </c>
      <c r="E58" s="739"/>
      <c r="F58" s="739"/>
      <c r="G58" s="739"/>
      <c r="H58" s="739"/>
      <c r="I58" s="337"/>
      <c r="J58" s="352" t="s">
        <v>675</v>
      </c>
      <c r="K58" s="361"/>
      <c r="N58" s="120" t="s">
        <v>28</v>
      </c>
      <c r="O58" s="761"/>
      <c r="P58" s="761"/>
      <c r="Q58" s="761"/>
      <c r="R58" s="761"/>
      <c r="S58" s="761"/>
      <c r="T58" s="761"/>
      <c r="U58" s="761"/>
      <c r="V58" s="761"/>
      <c r="W58" s="761"/>
      <c r="X58" s="761"/>
      <c r="Y58" s="762"/>
    </row>
    <row r="59" spans="1:26" ht="16.5" customHeight="1" x14ac:dyDescent="0.2">
      <c r="A59" s="22"/>
      <c r="B59" s="11"/>
      <c r="C59" s="11"/>
      <c r="D59" s="23" t="s">
        <v>0</v>
      </c>
      <c r="E59" s="739"/>
      <c r="F59" s="739"/>
      <c r="G59" s="739"/>
      <c r="H59" s="739"/>
      <c r="J59" s="17"/>
      <c r="K59" s="17"/>
      <c r="N59" s="121" t="s">
        <v>18</v>
      </c>
      <c r="O59" s="740"/>
      <c r="P59" s="740"/>
      <c r="Q59" s="740"/>
      <c r="R59" s="740"/>
      <c r="S59" s="740"/>
      <c r="T59" s="740"/>
      <c r="U59" s="740"/>
      <c r="V59" s="740"/>
      <c r="W59" s="740"/>
      <c r="X59" s="740"/>
      <c r="Y59" s="741"/>
    </row>
    <row r="60" spans="1:26" ht="5.25" customHeight="1" thickBot="1" x14ac:dyDescent="0.25">
      <c r="A60" s="24"/>
      <c r="B60" s="25"/>
      <c r="C60" s="25"/>
      <c r="D60" s="25"/>
      <c r="E60" s="25"/>
      <c r="F60" s="26"/>
      <c r="G60" s="26"/>
      <c r="H60" s="27"/>
      <c r="I60" s="27"/>
      <c r="J60" s="28"/>
      <c r="K60" s="28"/>
      <c r="L60" s="28"/>
      <c r="M60" s="28"/>
      <c r="N60" s="28"/>
      <c r="O60" s="25"/>
      <c r="P60" s="25"/>
      <c r="Q60" s="25"/>
      <c r="R60" s="26"/>
      <c r="S60" s="29"/>
      <c r="T60" s="29"/>
      <c r="U60" s="29"/>
      <c r="V60" s="29"/>
      <c r="W60" s="29"/>
      <c r="X60" s="29"/>
      <c r="Y60" s="30"/>
    </row>
    <row r="61" spans="1:26" x14ac:dyDescent="0.2">
      <c r="A61" s="356"/>
      <c r="B61" s="5"/>
      <c r="C61" s="5"/>
      <c r="D61" s="5"/>
      <c r="E61" s="5"/>
      <c r="F61" s="357"/>
      <c r="G61" s="357"/>
      <c r="H61" s="358"/>
      <c r="I61" s="358"/>
      <c r="J61" s="359"/>
      <c r="K61" s="359"/>
      <c r="L61" s="359"/>
      <c r="M61" s="359"/>
      <c r="N61" s="359"/>
      <c r="O61" s="5"/>
      <c r="P61" s="5"/>
      <c r="Q61" s="5"/>
      <c r="R61" s="357"/>
      <c r="S61" s="356"/>
      <c r="T61" s="356"/>
      <c r="U61" s="356"/>
      <c r="V61" s="356"/>
      <c r="W61" s="356"/>
      <c r="X61" s="356"/>
      <c r="Y61" s="356"/>
    </row>
    <row r="62" spans="1:26" ht="12" customHeight="1" thickBot="1" x14ac:dyDescent="0.25">
      <c r="A62" s="760" t="s">
        <v>408</v>
      </c>
      <c r="B62" s="760"/>
      <c r="C62" s="760"/>
      <c r="D62" s="760"/>
      <c r="E62" s="760"/>
      <c r="F62" s="760"/>
      <c r="G62" s="760"/>
      <c r="H62" s="760"/>
      <c r="I62" s="760"/>
      <c r="J62" s="760"/>
      <c r="K62" s="760"/>
      <c r="L62" s="760"/>
      <c r="M62" s="760"/>
      <c r="N62" s="760"/>
      <c r="O62" s="760"/>
      <c r="P62" s="760"/>
      <c r="Q62" s="760"/>
      <c r="R62" s="760"/>
      <c r="S62" s="760"/>
      <c r="T62" s="760"/>
      <c r="U62" s="760"/>
      <c r="V62" s="760"/>
      <c r="W62" s="760"/>
      <c r="X62" s="760"/>
      <c r="Y62" s="760"/>
    </row>
    <row r="63" spans="1:26" s="10" customFormat="1" ht="24" customHeight="1" thickBot="1" x14ac:dyDescent="0.3">
      <c r="A63" s="770" t="s">
        <v>2</v>
      </c>
      <c r="B63" s="751"/>
      <c r="C63" s="751"/>
      <c r="D63" s="751"/>
      <c r="E63" s="751"/>
      <c r="F63" s="751"/>
      <c r="G63" s="751"/>
      <c r="H63" s="751"/>
      <c r="I63" s="751"/>
      <c r="J63" s="751"/>
      <c r="K63" s="751"/>
      <c r="L63" s="727"/>
      <c r="M63" s="726" t="s">
        <v>64</v>
      </c>
      <c r="N63" s="751"/>
      <c r="O63" s="727"/>
      <c r="P63" s="766" t="s">
        <v>605</v>
      </c>
      <c r="Q63" s="769"/>
      <c r="R63" s="769"/>
      <c r="S63" s="767"/>
      <c r="T63" s="726" t="s">
        <v>12</v>
      </c>
      <c r="U63" s="727"/>
      <c r="V63" s="766" t="s">
        <v>148</v>
      </c>
      <c r="W63" s="767"/>
      <c r="X63" s="748" t="s">
        <v>13</v>
      </c>
      <c r="Y63" s="749"/>
    </row>
    <row r="64" spans="1:26" s="10" customFormat="1" ht="15.75" customHeight="1" thickBot="1" x14ac:dyDescent="0.3">
      <c r="A64" s="355" t="s">
        <v>759</v>
      </c>
      <c r="B64" s="354"/>
      <c r="C64" s="354"/>
      <c r="D64" s="354"/>
      <c r="E64" s="354"/>
      <c r="F64" s="354"/>
      <c r="G64" s="354"/>
      <c r="H64" s="354"/>
      <c r="I64" s="387"/>
      <c r="J64" s="387"/>
      <c r="K64" s="387"/>
      <c r="L64" s="388"/>
      <c r="M64" s="730" t="s">
        <v>713</v>
      </c>
      <c r="N64" s="731"/>
      <c r="O64" s="732"/>
      <c r="P64" s="478" t="s">
        <v>713</v>
      </c>
      <c r="Q64" s="479"/>
      <c r="R64" s="479"/>
      <c r="S64" s="480"/>
      <c r="T64" s="410">
        <v>10</v>
      </c>
      <c r="U64" s="411"/>
      <c r="V64" s="421">
        <v>1</v>
      </c>
      <c r="W64" s="423"/>
      <c r="X64" s="408">
        <f t="shared" ref="X64" si="0">IF(T64*V64&gt;0,T64*V64,"")</f>
        <v>10</v>
      </c>
      <c r="Y64" s="409"/>
    </row>
    <row r="65" spans="1:25" s="7" customFormat="1" ht="15.75" customHeight="1" x14ac:dyDescent="0.25">
      <c r="A65" s="308" t="s">
        <v>664</v>
      </c>
      <c r="B65" s="309"/>
      <c r="C65" s="310"/>
      <c r="D65" s="310"/>
      <c r="E65" s="310"/>
      <c r="F65" s="310"/>
      <c r="G65" s="310"/>
      <c r="H65" s="310"/>
      <c r="I65" s="310"/>
      <c r="J65" s="310"/>
      <c r="K65" s="310"/>
      <c r="L65" s="311"/>
      <c r="M65" s="706"/>
      <c r="N65" s="707"/>
      <c r="O65" s="708"/>
      <c r="P65" s="312"/>
      <c r="Q65" s="310"/>
      <c r="R65" s="310"/>
      <c r="S65" s="313"/>
      <c r="T65" s="314"/>
      <c r="U65" s="315"/>
      <c r="V65" s="316"/>
      <c r="W65" s="315"/>
      <c r="X65" s="317"/>
      <c r="Y65" s="318"/>
    </row>
    <row r="66" spans="1:25" s="7" customFormat="1" ht="15.75" customHeight="1" outlineLevel="1" x14ac:dyDescent="0.25">
      <c r="A66" s="104" t="s">
        <v>417</v>
      </c>
      <c r="B66" s="103"/>
      <c r="C66" s="45"/>
      <c r="D66" s="45"/>
      <c r="E66" s="45"/>
      <c r="F66" s="45"/>
      <c r="G66" s="45"/>
      <c r="H66" s="45"/>
      <c r="I66" s="45"/>
      <c r="J66" s="45"/>
      <c r="K66" s="45"/>
      <c r="L66" s="203" t="s">
        <v>91</v>
      </c>
      <c r="M66" s="59" t="s">
        <v>416</v>
      </c>
      <c r="N66" s="48" t="s">
        <v>669</v>
      </c>
      <c r="O66" s="47"/>
      <c r="P66" s="416" t="s">
        <v>671</v>
      </c>
      <c r="Q66" s="417"/>
      <c r="R66" s="417"/>
      <c r="S66" s="418"/>
      <c r="T66" s="410">
        <v>7.25</v>
      </c>
      <c r="U66" s="411"/>
      <c r="V66" s="412"/>
      <c r="W66" s="413"/>
      <c r="X66" s="408" t="str">
        <f t="shared" ref="X66:X75" si="1">IF(T66*V66&gt;0,T66*V66,"")</f>
        <v/>
      </c>
      <c r="Y66" s="409"/>
    </row>
    <row r="67" spans="1:25" s="7" customFormat="1" ht="15.75" customHeight="1" outlineLevel="1" x14ac:dyDescent="0.25">
      <c r="A67" s="104" t="s">
        <v>417</v>
      </c>
      <c r="B67" s="103"/>
      <c r="C67" s="45"/>
      <c r="D67" s="45"/>
      <c r="E67" s="45"/>
      <c r="F67" s="45"/>
      <c r="G67" s="45"/>
      <c r="H67" s="45"/>
      <c r="I67" s="45"/>
      <c r="J67" s="45"/>
      <c r="K67" s="45"/>
      <c r="L67" s="203" t="s">
        <v>91</v>
      </c>
      <c r="M67" s="59" t="s">
        <v>416</v>
      </c>
      <c r="N67" s="48" t="s">
        <v>670</v>
      </c>
      <c r="O67" s="47"/>
      <c r="P67" s="416" t="s">
        <v>671</v>
      </c>
      <c r="Q67" s="417"/>
      <c r="R67" s="417"/>
      <c r="S67" s="418"/>
      <c r="T67" s="410">
        <v>7.25</v>
      </c>
      <c r="U67" s="411"/>
      <c r="V67" s="412"/>
      <c r="W67" s="413"/>
      <c r="X67" s="408" t="str">
        <f t="shared" si="1"/>
        <v/>
      </c>
      <c r="Y67" s="409"/>
    </row>
    <row r="68" spans="1:25" s="7" customFormat="1" ht="15.75" customHeight="1" outlineLevel="1" x14ac:dyDescent="0.25">
      <c r="A68" s="104" t="s">
        <v>417</v>
      </c>
      <c r="B68" s="103"/>
      <c r="C68" s="45"/>
      <c r="D68" s="45"/>
      <c r="E68" s="45"/>
      <c r="F68" s="45"/>
      <c r="G68" s="45"/>
      <c r="H68" s="45"/>
      <c r="I68" s="45"/>
      <c r="J68" s="45"/>
      <c r="K68" s="45"/>
      <c r="L68" s="338" t="s">
        <v>91</v>
      </c>
      <c r="M68" s="59" t="s">
        <v>416</v>
      </c>
      <c r="N68" s="48" t="s">
        <v>683</v>
      </c>
      <c r="O68" s="47"/>
      <c r="P68" s="416" t="s">
        <v>671</v>
      </c>
      <c r="Q68" s="417"/>
      <c r="R68" s="417"/>
      <c r="S68" s="418"/>
      <c r="T68" s="410">
        <v>7.25</v>
      </c>
      <c r="U68" s="411"/>
      <c r="V68" s="412"/>
      <c r="W68" s="413"/>
      <c r="X68" s="408" t="str">
        <f t="shared" si="1"/>
        <v/>
      </c>
      <c r="Y68" s="409"/>
    </row>
    <row r="69" spans="1:25" s="7" customFormat="1" ht="15.75" customHeight="1" outlineLevel="1" x14ac:dyDescent="0.25">
      <c r="A69" s="104" t="s">
        <v>445</v>
      </c>
      <c r="B69" s="103"/>
      <c r="C69" s="45"/>
      <c r="D69" s="45"/>
      <c r="E69" s="45"/>
      <c r="F69" s="45"/>
      <c r="G69" s="45"/>
      <c r="H69" s="45"/>
      <c r="I69" s="45"/>
      <c r="J69" s="45"/>
      <c r="K69" s="45"/>
      <c r="L69" s="203" t="s">
        <v>91</v>
      </c>
      <c r="M69" s="48" t="s">
        <v>444</v>
      </c>
      <c r="N69" s="48" t="s">
        <v>669</v>
      </c>
      <c r="O69" s="47"/>
      <c r="P69" s="416" t="s">
        <v>671</v>
      </c>
      <c r="Q69" s="417"/>
      <c r="R69" s="417"/>
      <c r="S69" s="418"/>
      <c r="T69" s="410">
        <v>12</v>
      </c>
      <c r="U69" s="411"/>
      <c r="V69" s="412"/>
      <c r="W69" s="413"/>
      <c r="X69" s="408" t="str">
        <f t="shared" si="1"/>
        <v/>
      </c>
      <c r="Y69" s="409"/>
    </row>
    <row r="70" spans="1:25" s="7" customFormat="1" ht="15.75" customHeight="1" outlineLevel="1" x14ac:dyDescent="0.25">
      <c r="A70" s="104" t="s">
        <v>445</v>
      </c>
      <c r="B70" s="103"/>
      <c r="C70" s="45"/>
      <c r="D70" s="45"/>
      <c r="E70" s="45"/>
      <c r="F70" s="45"/>
      <c r="G70" s="45"/>
      <c r="H70" s="45"/>
      <c r="I70" s="45"/>
      <c r="J70" s="45"/>
      <c r="K70" s="45"/>
      <c r="L70" s="338" t="s">
        <v>91</v>
      </c>
      <c r="M70" s="48" t="s">
        <v>444</v>
      </c>
      <c r="N70" s="48" t="s">
        <v>670</v>
      </c>
      <c r="O70" s="47"/>
      <c r="P70" s="416" t="s">
        <v>671</v>
      </c>
      <c r="Q70" s="417"/>
      <c r="R70" s="417"/>
      <c r="S70" s="418"/>
      <c r="T70" s="410">
        <v>12</v>
      </c>
      <c r="U70" s="411"/>
      <c r="V70" s="412"/>
      <c r="W70" s="413"/>
      <c r="X70" s="408" t="str">
        <f t="shared" si="1"/>
        <v/>
      </c>
      <c r="Y70" s="409"/>
    </row>
    <row r="71" spans="1:25" s="7" customFormat="1" ht="15.75" customHeight="1" outlineLevel="1" x14ac:dyDescent="0.25">
      <c r="A71" s="104" t="s">
        <v>445</v>
      </c>
      <c r="B71" s="103"/>
      <c r="C71" s="45"/>
      <c r="D71" s="45"/>
      <c r="E71" s="45"/>
      <c r="F71" s="45"/>
      <c r="G71" s="45"/>
      <c r="H71" s="45"/>
      <c r="I71" s="45"/>
      <c r="J71" s="45"/>
      <c r="K71" s="45"/>
      <c r="L71" s="203" t="s">
        <v>91</v>
      </c>
      <c r="M71" s="48" t="s">
        <v>444</v>
      </c>
      <c r="N71" s="48" t="s">
        <v>683</v>
      </c>
      <c r="O71" s="47"/>
      <c r="P71" s="416" t="s">
        <v>671</v>
      </c>
      <c r="Q71" s="417"/>
      <c r="R71" s="417"/>
      <c r="S71" s="418"/>
      <c r="T71" s="410">
        <v>12</v>
      </c>
      <c r="U71" s="411"/>
      <c r="V71" s="412"/>
      <c r="W71" s="413"/>
      <c r="X71" s="408" t="str">
        <f t="shared" si="1"/>
        <v/>
      </c>
      <c r="Y71" s="409"/>
    </row>
    <row r="72" spans="1:25" s="7" customFormat="1" ht="21.75" customHeight="1" outlineLevel="1" x14ac:dyDescent="0.2">
      <c r="A72" s="720" t="s">
        <v>791</v>
      </c>
      <c r="B72" s="733"/>
      <c r="C72" s="733"/>
      <c r="D72" s="733"/>
      <c r="E72" s="733"/>
      <c r="F72" s="733"/>
      <c r="G72" s="733"/>
      <c r="H72" s="364"/>
      <c r="I72" s="291"/>
      <c r="J72" s="291"/>
      <c r="K72" s="291"/>
      <c r="L72" s="342"/>
      <c r="M72" s="290" t="s">
        <v>774</v>
      </c>
      <c r="N72" s="291"/>
      <c r="O72" s="292"/>
      <c r="P72" s="467" t="s">
        <v>685</v>
      </c>
      <c r="Q72" s="452"/>
      <c r="R72" s="452"/>
      <c r="S72" s="453"/>
      <c r="T72" s="468">
        <v>90.5</v>
      </c>
      <c r="U72" s="469"/>
      <c r="V72" s="470"/>
      <c r="W72" s="471"/>
      <c r="X72" s="472" t="str">
        <f t="shared" si="1"/>
        <v/>
      </c>
      <c r="Y72" s="473"/>
    </row>
    <row r="73" spans="1:25" s="7" customFormat="1" ht="24.75" customHeight="1" outlineLevel="1" x14ac:dyDescent="0.2">
      <c r="A73" s="339" t="s">
        <v>663</v>
      </c>
      <c r="B73" s="340"/>
      <c r="C73" s="291"/>
      <c r="D73" s="291"/>
      <c r="E73" s="291"/>
      <c r="F73" s="291"/>
      <c r="G73" s="291"/>
      <c r="H73" s="291"/>
      <c r="I73" s="341"/>
      <c r="J73" s="291"/>
      <c r="K73" s="291"/>
      <c r="L73" s="342"/>
      <c r="M73" s="290" t="s">
        <v>688</v>
      </c>
      <c r="N73" s="291"/>
      <c r="O73" s="292"/>
      <c r="P73" s="467" t="s">
        <v>685</v>
      </c>
      <c r="Q73" s="452"/>
      <c r="R73" s="452"/>
      <c r="S73" s="453"/>
      <c r="T73" s="468">
        <v>90.5</v>
      </c>
      <c r="U73" s="469"/>
      <c r="V73" s="470"/>
      <c r="W73" s="471"/>
      <c r="X73" s="472" t="str">
        <f t="shared" si="1"/>
        <v/>
      </c>
      <c r="Y73" s="473"/>
    </row>
    <row r="74" spans="1:25" s="7" customFormat="1" ht="15.75" customHeight="1" outlineLevel="1" x14ac:dyDescent="0.25">
      <c r="A74" s="104" t="s">
        <v>663</v>
      </c>
      <c r="B74" s="103"/>
      <c r="C74" s="45"/>
      <c r="D74" s="45"/>
      <c r="E74" s="45"/>
      <c r="F74" s="45"/>
      <c r="G74" s="45"/>
      <c r="H74" s="45"/>
      <c r="I74" s="52"/>
      <c r="J74" s="45"/>
      <c r="K74" s="45"/>
      <c r="L74" s="203"/>
      <c r="M74" s="155" t="s">
        <v>687</v>
      </c>
      <c r="N74" s="48"/>
      <c r="O74" s="47"/>
      <c r="P74" s="416" t="s">
        <v>671</v>
      </c>
      <c r="Q74" s="417"/>
      <c r="R74" s="417"/>
      <c r="S74" s="418"/>
      <c r="T74" s="410">
        <v>30</v>
      </c>
      <c r="U74" s="411"/>
      <c r="V74" s="412"/>
      <c r="W74" s="413"/>
      <c r="X74" s="408" t="str">
        <f t="shared" si="1"/>
        <v/>
      </c>
      <c r="Y74" s="409"/>
    </row>
    <row r="75" spans="1:25" s="7" customFormat="1" ht="15.75" customHeight="1" outlineLevel="1" x14ac:dyDescent="0.25">
      <c r="A75" s="104" t="s">
        <v>790</v>
      </c>
      <c r="B75" s="103"/>
      <c r="C75" s="45"/>
      <c r="D75" s="45"/>
      <c r="E75" s="45"/>
      <c r="F75" s="45"/>
      <c r="G75" s="45"/>
      <c r="H75" s="45"/>
      <c r="I75" s="52"/>
      <c r="J75" s="45"/>
      <c r="K75" s="45"/>
      <c r="L75" s="203" t="s">
        <v>91</v>
      </c>
      <c r="M75" s="59" t="s">
        <v>364</v>
      </c>
      <c r="N75" s="48"/>
      <c r="O75" s="47"/>
      <c r="P75" s="416" t="s">
        <v>31</v>
      </c>
      <c r="Q75" s="417"/>
      <c r="R75" s="417"/>
      <c r="S75" s="418"/>
      <c r="T75" s="410">
        <v>36.25</v>
      </c>
      <c r="U75" s="411"/>
      <c r="V75" s="412"/>
      <c r="W75" s="413"/>
      <c r="X75" s="408" t="str">
        <f t="shared" si="1"/>
        <v/>
      </c>
      <c r="Y75" s="409"/>
    </row>
    <row r="76" spans="1:25" s="7" customFormat="1" ht="15.75" customHeight="1" x14ac:dyDescent="0.25">
      <c r="A76" s="324" t="s">
        <v>761</v>
      </c>
      <c r="B76" s="325"/>
      <c r="C76" s="326"/>
      <c r="D76" s="326"/>
      <c r="E76" s="326"/>
      <c r="F76" s="326"/>
      <c r="G76" s="326"/>
      <c r="H76" s="326"/>
      <c r="I76" s="326"/>
      <c r="J76" s="326"/>
      <c r="K76" s="326"/>
      <c r="L76" s="327"/>
      <c r="M76" s="753"/>
      <c r="N76" s="754"/>
      <c r="O76" s="755"/>
      <c r="P76" s="328"/>
      <c r="Q76" s="326"/>
      <c r="R76" s="326"/>
      <c r="S76" s="329"/>
      <c r="T76" s="330"/>
      <c r="U76" s="399"/>
      <c r="V76" s="335"/>
      <c r="W76" s="336"/>
      <c r="X76" s="331"/>
      <c r="Y76" s="332"/>
    </row>
    <row r="77" spans="1:25" s="7" customFormat="1" ht="15.75" customHeight="1" outlineLevel="1" x14ac:dyDescent="0.25">
      <c r="A77" s="104" t="s">
        <v>678</v>
      </c>
      <c r="B77" s="103"/>
      <c r="C77" s="45"/>
      <c r="D77" s="45"/>
      <c r="E77" s="45"/>
      <c r="F77" s="45"/>
      <c r="G77" s="45"/>
      <c r="H77" s="45"/>
      <c r="I77" s="45"/>
      <c r="J77" s="45"/>
      <c r="K77" s="45"/>
      <c r="L77" s="241" t="s">
        <v>767</v>
      </c>
      <c r="M77" s="59" t="s">
        <v>691</v>
      </c>
      <c r="N77" s="48"/>
      <c r="O77" s="47"/>
      <c r="P77" s="416" t="s">
        <v>753</v>
      </c>
      <c r="Q77" s="417"/>
      <c r="R77" s="417"/>
      <c r="S77" s="418"/>
      <c r="T77" s="410">
        <v>78.75</v>
      </c>
      <c r="U77" s="411"/>
      <c r="V77" s="412"/>
      <c r="W77" s="413"/>
      <c r="X77" s="408" t="str">
        <f t="shared" ref="X77:X83" si="2">IF(T77*V77&gt;0,T77*V77,"")</f>
        <v/>
      </c>
      <c r="Y77" s="409"/>
    </row>
    <row r="78" spans="1:25" s="7" customFormat="1" ht="15.75" customHeight="1" outlineLevel="1" x14ac:dyDescent="0.25">
      <c r="A78" s="104" t="s">
        <v>678</v>
      </c>
      <c r="B78" s="103"/>
      <c r="C78" s="45"/>
      <c r="D78" s="45"/>
      <c r="E78" s="45"/>
      <c r="F78" s="45"/>
      <c r="G78" s="45"/>
      <c r="H78" s="45"/>
      <c r="I78" s="45"/>
      <c r="J78" s="45"/>
      <c r="K78" s="45"/>
      <c r="L78" s="241" t="s">
        <v>768</v>
      </c>
      <c r="M78" s="59" t="s">
        <v>691</v>
      </c>
      <c r="N78" s="48"/>
      <c r="O78" s="47"/>
      <c r="P78" s="416" t="s">
        <v>753</v>
      </c>
      <c r="Q78" s="417"/>
      <c r="R78" s="417"/>
      <c r="S78" s="418"/>
      <c r="T78" s="410">
        <v>78.75</v>
      </c>
      <c r="U78" s="411"/>
      <c r="V78" s="412"/>
      <c r="W78" s="413"/>
      <c r="X78" s="408" t="str">
        <f t="shared" si="2"/>
        <v/>
      </c>
      <c r="Y78" s="409"/>
    </row>
    <row r="79" spans="1:25" s="7" customFormat="1" ht="15.75" customHeight="1" outlineLevel="1" x14ac:dyDescent="0.25">
      <c r="A79" s="104" t="s">
        <v>678</v>
      </c>
      <c r="B79" s="103"/>
      <c r="C79" s="45"/>
      <c r="D79" s="45"/>
      <c r="E79" s="45"/>
      <c r="F79" s="45"/>
      <c r="G79" s="45"/>
      <c r="H79" s="45"/>
      <c r="I79" s="45"/>
      <c r="J79" s="45"/>
      <c r="K79" s="45"/>
      <c r="L79" s="241" t="s">
        <v>769</v>
      </c>
      <c r="M79" s="59" t="s">
        <v>691</v>
      </c>
      <c r="N79" s="48"/>
      <c r="O79" s="47"/>
      <c r="P79" s="416" t="s">
        <v>753</v>
      </c>
      <c r="Q79" s="417"/>
      <c r="R79" s="417"/>
      <c r="S79" s="418"/>
      <c r="T79" s="410">
        <v>78.75</v>
      </c>
      <c r="U79" s="411"/>
      <c r="V79" s="412"/>
      <c r="W79" s="413"/>
      <c r="X79" s="408" t="str">
        <f t="shared" si="2"/>
        <v/>
      </c>
      <c r="Y79" s="409"/>
    </row>
    <row r="80" spans="1:25" s="7" customFormat="1" ht="27.75" customHeight="1" outlineLevel="1" x14ac:dyDescent="0.25">
      <c r="A80" s="339" t="s">
        <v>805</v>
      </c>
      <c r="B80" s="340"/>
      <c r="C80" s="291"/>
      <c r="D80" s="291"/>
      <c r="E80" s="291"/>
      <c r="F80" s="291"/>
      <c r="G80" s="291"/>
      <c r="H80" s="291"/>
      <c r="I80" s="291"/>
      <c r="J80" s="291"/>
      <c r="K80" s="291"/>
      <c r="L80" s="360" t="s">
        <v>751</v>
      </c>
      <c r="M80" s="752" t="s">
        <v>772</v>
      </c>
      <c r="N80" s="622"/>
      <c r="O80" s="623"/>
      <c r="P80" s="416" t="s">
        <v>762</v>
      </c>
      <c r="Q80" s="417"/>
      <c r="R80" s="417"/>
      <c r="S80" s="418"/>
      <c r="T80" s="410">
        <v>175</v>
      </c>
      <c r="U80" s="411"/>
      <c r="V80" s="412"/>
      <c r="W80" s="413"/>
      <c r="X80" s="408" t="str">
        <f t="shared" si="2"/>
        <v/>
      </c>
      <c r="Y80" s="409"/>
    </row>
    <row r="81" spans="1:25" s="7" customFormat="1" ht="27.75" customHeight="1" outlineLevel="1" x14ac:dyDescent="0.25">
      <c r="A81" s="339" t="s">
        <v>806</v>
      </c>
      <c r="B81" s="340"/>
      <c r="C81" s="291"/>
      <c r="D81" s="291"/>
      <c r="E81" s="291"/>
      <c r="F81" s="291"/>
      <c r="G81" s="291"/>
      <c r="H81" s="291"/>
      <c r="I81" s="291"/>
      <c r="J81" s="291"/>
      <c r="K81" s="291"/>
      <c r="L81" s="360" t="s">
        <v>751</v>
      </c>
      <c r="M81" s="752" t="s">
        <v>773</v>
      </c>
      <c r="N81" s="622"/>
      <c r="O81" s="623"/>
      <c r="P81" s="416" t="s">
        <v>762</v>
      </c>
      <c r="Q81" s="417"/>
      <c r="R81" s="417"/>
      <c r="S81" s="418"/>
      <c r="T81" s="410">
        <v>300</v>
      </c>
      <c r="U81" s="411"/>
      <c r="V81" s="412"/>
      <c r="W81" s="413"/>
      <c r="X81" s="408" t="str">
        <f t="shared" si="2"/>
        <v/>
      </c>
      <c r="Y81" s="409"/>
    </row>
    <row r="82" spans="1:25" s="7" customFormat="1" ht="15" customHeight="1" outlineLevel="1" x14ac:dyDescent="0.25">
      <c r="A82" s="365" t="s">
        <v>804</v>
      </c>
      <c r="B82" s="340"/>
      <c r="C82" s="291"/>
      <c r="D82" s="291"/>
      <c r="E82" s="291"/>
      <c r="F82" s="291"/>
      <c r="G82" s="291"/>
      <c r="H82" s="291"/>
      <c r="I82" s="291"/>
      <c r="J82" s="291"/>
      <c r="K82" s="291"/>
      <c r="L82" s="360"/>
      <c r="M82" s="396"/>
      <c r="N82" s="397"/>
      <c r="O82" s="398"/>
      <c r="P82" s="389"/>
      <c r="Q82" s="390"/>
      <c r="R82" s="390"/>
      <c r="S82" s="391"/>
      <c r="T82" s="410">
        <v>100</v>
      </c>
      <c r="U82" s="411"/>
      <c r="V82" s="412"/>
      <c r="W82" s="413"/>
      <c r="X82" s="408" t="str">
        <f t="shared" ref="X82" si="3">IF(T82*V82&gt;0,T82*V82,"")</f>
        <v/>
      </c>
      <c r="Y82" s="409"/>
    </row>
    <row r="83" spans="1:25" s="7" customFormat="1" ht="15.75" customHeight="1" outlineLevel="1" x14ac:dyDescent="0.25">
      <c r="A83" s="104" t="s">
        <v>744</v>
      </c>
      <c r="B83" s="103"/>
      <c r="C83" s="45"/>
      <c r="D83" s="45"/>
      <c r="E83" s="45"/>
      <c r="F83" s="45"/>
      <c r="G83" s="45"/>
      <c r="H83" s="45"/>
      <c r="I83" s="45"/>
      <c r="J83" s="45"/>
      <c r="K83" s="45"/>
      <c r="L83" s="47"/>
      <c r="M83" s="59" t="s">
        <v>743</v>
      </c>
      <c r="N83" s="48"/>
      <c r="O83" s="47"/>
      <c r="P83" s="416" t="s">
        <v>750</v>
      </c>
      <c r="Q83" s="417"/>
      <c r="R83" s="417"/>
      <c r="S83" s="418"/>
      <c r="T83" s="410">
        <v>30</v>
      </c>
      <c r="U83" s="411"/>
      <c r="V83" s="412"/>
      <c r="W83" s="413"/>
      <c r="X83" s="408" t="str">
        <f t="shared" si="2"/>
        <v/>
      </c>
      <c r="Y83" s="409"/>
    </row>
    <row r="84" spans="1:25" s="8" customFormat="1" ht="15.75" customHeight="1" outlineLevel="1" x14ac:dyDescent="0.25">
      <c r="A84" s="104" t="s">
        <v>765</v>
      </c>
      <c r="B84" s="103"/>
      <c r="C84" s="45"/>
      <c r="D84" s="45"/>
      <c r="E84" s="45"/>
      <c r="F84" s="45"/>
      <c r="G84" s="45"/>
      <c r="H84" s="45"/>
      <c r="I84" s="45"/>
      <c r="J84" s="45"/>
      <c r="K84" s="45"/>
      <c r="L84" s="47"/>
      <c r="M84" s="59" t="s">
        <v>752</v>
      </c>
      <c r="N84" s="103"/>
      <c r="O84" s="47"/>
      <c r="P84" s="416" t="s">
        <v>763</v>
      </c>
      <c r="Q84" s="417"/>
      <c r="R84" s="417"/>
      <c r="S84" s="418"/>
      <c r="T84" s="410">
        <v>125</v>
      </c>
      <c r="U84" s="411"/>
      <c r="V84" s="414"/>
      <c r="W84" s="415"/>
      <c r="X84" s="419" t="str">
        <f>IF(T84*V84&gt;0,T84*V84,"")</f>
        <v/>
      </c>
      <c r="Y84" s="420"/>
    </row>
    <row r="85" spans="1:25" s="8" customFormat="1" ht="15.75" customHeight="1" outlineLevel="1" x14ac:dyDescent="0.25">
      <c r="A85" s="104" t="s">
        <v>766</v>
      </c>
      <c r="B85" s="103"/>
      <c r="C85" s="45"/>
      <c r="D85" s="45"/>
      <c r="E85" s="45"/>
      <c r="F85" s="45"/>
      <c r="G85" s="45"/>
      <c r="H85" s="45"/>
      <c r="I85" s="45"/>
      <c r="J85" s="45"/>
      <c r="K85" s="45"/>
      <c r="L85" s="47"/>
      <c r="M85" s="59" t="s">
        <v>752</v>
      </c>
      <c r="N85" s="103"/>
      <c r="O85" s="47"/>
      <c r="P85" s="416" t="s">
        <v>763</v>
      </c>
      <c r="Q85" s="417"/>
      <c r="R85" s="417"/>
      <c r="S85" s="418"/>
      <c r="T85" s="410">
        <v>210</v>
      </c>
      <c r="U85" s="411"/>
      <c r="V85" s="414"/>
      <c r="W85" s="415"/>
      <c r="X85" s="419" t="str">
        <f>IF(T85*V85&gt;0,T85*V85,"")</f>
        <v/>
      </c>
      <c r="Y85" s="420"/>
    </row>
    <row r="86" spans="1:25" s="8" customFormat="1" ht="15.75" customHeight="1" outlineLevel="1" x14ac:dyDescent="0.25">
      <c r="A86" s="104" t="s">
        <v>161</v>
      </c>
      <c r="B86" s="103"/>
      <c r="C86" s="45"/>
      <c r="D86" s="45"/>
      <c r="E86" s="45"/>
      <c r="F86" s="45"/>
      <c r="G86" s="45"/>
      <c r="H86" s="45"/>
      <c r="I86" s="45"/>
      <c r="J86" s="45"/>
      <c r="K86" s="45"/>
      <c r="L86" s="47"/>
      <c r="M86" s="59" t="s">
        <v>682</v>
      </c>
      <c r="N86" s="103"/>
      <c r="O86" s="47"/>
      <c r="P86" s="416" t="s">
        <v>764</v>
      </c>
      <c r="Q86" s="417"/>
      <c r="R86" s="417"/>
      <c r="S86" s="418"/>
      <c r="T86" s="410">
        <v>24</v>
      </c>
      <c r="U86" s="411"/>
      <c r="V86" s="414"/>
      <c r="W86" s="415"/>
      <c r="X86" s="419" t="str">
        <f>IF(T86*V86&gt;0,T86*V86,"")</f>
        <v/>
      </c>
      <c r="Y86" s="420"/>
    </row>
    <row r="87" spans="1:25" s="7" customFormat="1" ht="23.25" customHeight="1" x14ac:dyDescent="0.25">
      <c r="A87" s="320" t="s">
        <v>67</v>
      </c>
      <c r="B87" s="321"/>
      <c r="C87" s="322"/>
      <c r="D87" s="322"/>
      <c r="E87" s="322"/>
      <c r="F87" s="322"/>
      <c r="G87" s="322"/>
      <c r="H87" s="322"/>
      <c r="I87" s="322"/>
      <c r="J87" s="322"/>
      <c r="K87" s="322"/>
      <c r="L87" s="323"/>
      <c r="M87" s="481" t="s">
        <v>64</v>
      </c>
      <c r="N87" s="482"/>
      <c r="O87" s="483"/>
      <c r="P87" s="481" t="s">
        <v>65</v>
      </c>
      <c r="Q87" s="482"/>
      <c r="R87" s="482"/>
      <c r="S87" s="483"/>
      <c r="T87" s="428" t="s">
        <v>12</v>
      </c>
      <c r="U87" s="430"/>
      <c r="V87" s="424" t="s">
        <v>66</v>
      </c>
      <c r="W87" s="425"/>
      <c r="X87" s="428" t="s">
        <v>13</v>
      </c>
      <c r="Y87" s="429"/>
    </row>
    <row r="88" spans="1:25" s="7" customFormat="1" ht="15.75" customHeight="1" outlineLevel="1" x14ac:dyDescent="0.25">
      <c r="A88" s="104" t="s">
        <v>29</v>
      </c>
      <c r="B88" s="45"/>
      <c r="C88" s="46"/>
      <c r="D88" s="45"/>
      <c r="E88" s="45"/>
      <c r="F88" s="103"/>
      <c r="G88" s="103"/>
      <c r="H88" s="45"/>
      <c r="I88" s="45"/>
      <c r="J88" s="45"/>
      <c r="K88" s="45"/>
      <c r="L88" s="203"/>
      <c r="M88" s="165" t="s">
        <v>302</v>
      </c>
      <c r="N88" s="45"/>
      <c r="O88" s="130"/>
      <c r="P88" s="416" t="s">
        <v>30</v>
      </c>
      <c r="Q88" s="417"/>
      <c r="R88" s="417"/>
      <c r="S88" s="418"/>
      <c r="T88" s="410">
        <v>48.5</v>
      </c>
      <c r="U88" s="411"/>
      <c r="V88" s="412"/>
      <c r="W88" s="413"/>
      <c r="X88" s="408" t="str">
        <f t="shared" ref="X88:X96" si="4">IF(T88*V88&gt;0,T88*V88,"")</f>
        <v/>
      </c>
      <c r="Y88" s="409"/>
    </row>
    <row r="89" spans="1:25" s="7" customFormat="1" ht="15.75" customHeight="1" outlineLevel="1" x14ac:dyDescent="0.25">
      <c r="A89" s="104" t="s">
        <v>111</v>
      </c>
      <c r="B89" s="45"/>
      <c r="C89" s="46"/>
      <c r="D89" s="45"/>
      <c r="E89" s="45"/>
      <c r="F89" s="103"/>
      <c r="G89" s="103"/>
      <c r="H89" s="45"/>
      <c r="I89" s="45"/>
      <c r="J89" s="45"/>
      <c r="K89" s="45"/>
      <c r="L89" s="203"/>
      <c r="M89" s="165" t="s">
        <v>302</v>
      </c>
      <c r="N89" s="45"/>
      <c r="O89" s="130"/>
      <c r="P89" s="416" t="s">
        <v>113</v>
      </c>
      <c r="Q89" s="417"/>
      <c r="R89" s="417"/>
      <c r="S89" s="418"/>
      <c r="T89" s="410">
        <v>84.5</v>
      </c>
      <c r="U89" s="411"/>
      <c r="V89" s="412"/>
      <c r="W89" s="413"/>
      <c r="X89" s="408" t="str">
        <f t="shared" si="4"/>
        <v/>
      </c>
      <c r="Y89" s="409"/>
    </row>
    <row r="90" spans="1:25" s="7" customFormat="1" ht="15.75" customHeight="1" outlineLevel="1" x14ac:dyDescent="0.25">
      <c r="A90" s="104" t="s">
        <v>112</v>
      </c>
      <c r="B90" s="45"/>
      <c r="C90" s="46"/>
      <c r="D90" s="45"/>
      <c r="E90" s="45"/>
      <c r="F90" s="103"/>
      <c r="G90" s="103"/>
      <c r="H90" s="45"/>
      <c r="I90" s="45"/>
      <c r="J90" s="45"/>
      <c r="K90" s="45"/>
      <c r="L90" s="203"/>
      <c r="M90" s="165" t="s">
        <v>302</v>
      </c>
      <c r="N90" s="45"/>
      <c r="O90" s="130"/>
      <c r="P90" s="416" t="s">
        <v>113</v>
      </c>
      <c r="Q90" s="417"/>
      <c r="R90" s="417"/>
      <c r="S90" s="418"/>
      <c r="T90" s="410">
        <v>120.75</v>
      </c>
      <c r="U90" s="411"/>
      <c r="V90" s="412"/>
      <c r="W90" s="413"/>
      <c r="X90" s="408" t="str">
        <f t="shared" si="4"/>
        <v/>
      </c>
      <c r="Y90" s="409"/>
    </row>
    <row r="91" spans="1:25" s="7" customFormat="1" ht="15.75" customHeight="1" outlineLevel="1" x14ac:dyDescent="0.25">
      <c r="A91" s="104" t="s">
        <v>29</v>
      </c>
      <c r="B91" s="45"/>
      <c r="C91" s="46"/>
      <c r="D91" s="45"/>
      <c r="E91" s="45"/>
      <c r="F91" s="103"/>
      <c r="G91" s="103"/>
      <c r="H91" s="45"/>
      <c r="I91" s="45"/>
      <c r="J91" s="45"/>
      <c r="K91" s="45"/>
      <c r="L91" s="203"/>
      <c r="M91" s="165" t="s">
        <v>303</v>
      </c>
      <c r="N91" s="45"/>
      <c r="O91" s="130"/>
      <c r="P91" s="416" t="s">
        <v>30</v>
      </c>
      <c r="Q91" s="417"/>
      <c r="R91" s="417"/>
      <c r="S91" s="418"/>
      <c r="T91" s="410">
        <v>48.500999999999998</v>
      </c>
      <c r="U91" s="411"/>
      <c r="V91" s="412"/>
      <c r="W91" s="413"/>
      <c r="X91" s="408" t="str">
        <f t="shared" si="4"/>
        <v/>
      </c>
      <c r="Y91" s="409"/>
    </row>
    <row r="92" spans="1:25" s="7" customFormat="1" ht="15.75" customHeight="1" outlineLevel="1" x14ac:dyDescent="0.25">
      <c r="A92" s="104" t="s">
        <v>111</v>
      </c>
      <c r="B92" s="45"/>
      <c r="C92" s="46"/>
      <c r="D92" s="45"/>
      <c r="E92" s="45"/>
      <c r="F92" s="103"/>
      <c r="G92" s="103"/>
      <c r="H92" s="45"/>
      <c r="I92" s="45"/>
      <c r="J92" s="45"/>
      <c r="K92" s="45"/>
      <c r="L92" s="203"/>
      <c r="M92" s="165" t="s">
        <v>303</v>
      </c>
      <c r="N92" s="45"/>
      <c r="O92" s="130"/>
      <c r="P92" s="416" t="s">
        <v>30</v>
      </c>
      <c r="Q92" s="417"/>
      <c r="R92" s="417"/>
      <c r="S92" s="418"/>
      <c r="T92" s="410">
        <v>84.5</v>
      </c>
      <c r="U92" s="411"/>
      <c r="V92" s="412"/>
      <c r="W92" s="413"/>
      <c r="X92" s="408" t="str">
        <f>IF(T92*V92&gt;0,T92*V92,"")</f>
        <v/>
      </c>
      <c r="Y92" s="409"/>
    </row>
    <row r="93" spans="1:25" s="7" customFormat="1" ht="15.75" customHeight="1" outlineLevel="1" x14ac:dyDescent="0.25">
      <c r="A93" s="104" t="s">
        <v>29</v>
      </c>
      <c r="B93" s="45"/>
      <c r="C93" s="46"/>
      <c r="D93" s="45"/>
      <c r="E93" s="45"/>
      <c r="F93" s="103"/>
      <c r="G93" s="103"/>
      <c r="H93" s="45"/>
      <c r="I93" s="45"/>
      <c r="J93" s="45"/>
      <c r="K93" s="45"/>
      <c r="L93" s="203"/>
      <c r="M93" s="165" t="s">
        <v>689</v>
      </c>
      <c r="N93" s="45"/>
      <c r="O93" s="130"/>
      <c r="P93" s="416" t="s">
        <v>30</v>
      </c>
      <c r="Q93" s="417"/>
      <c r="R93" s="417"/>
      <c r="S93" s="418"/>
      <c r="T93" s="410">
        <v>48.5</v>
      </c>
      <c r="U93" s="411"/>
      <c r="V93" s="412"/>
      <c r="W93" s="413"/>
      <c r="X93" s="408" t="str">
        <f t="shared" si="4"/>
        <v/>
      </c>
      <c r="Y93" s="409"/>
    </row>
    <row r="94" spans="1:25" s="7" customFormat="1" ht="15.75" customHeight="1" outlineLevel="1" x14ac:dyDescent="0.25">
      <c r="A94" s="104" t="s">
        <v>111</v>
      </c>
      <c r="B94" s="45"/>
      <c r="C94" s="46"/>
      <c r="D94" s="45"/>
      <c r="E94" s="45"/>
      <c r="F94" s="103"/>
      <c r="G94" s="103"/>
      <c r="H94" s="45"/>
      <c r="I94" s="45"/>
      <c r="J94" s="45"/>
      <c r="K94" s="45"/>
      <c r="L94" s="203"/>
      <c r="M94" s="165" t="s">
        <v>689</v>
      </c>
      <c r="N94" s="45"/>
      <c r="O94" s="130"/>
      <c r="P94" s="416" t="s">
        <v>30</v>
      </c>
      <c r="Q94" s="417"/>
      <c r="R94" s="417"/>
      <c r="S94" s="418"/>
      <c r="T94" s="410">
        <v>84.5</v>
      </c>
      <c r="U94" s="411"/>
      <c r="V94" s="412"/>
      <c r="W94" s="413"/>
      <c r="X94" s="408" t="str">
        <f>IF(T94*V94&gt;0,T94*V94,"")</f>
        <v/>
      </c>
      <c r="Y94" s="409"/>
    </row>
    <row r="95" spans="1:25" s="7" customFormat="1" ht="15.75" customHeight="1" outlineLevel="1" x14ac:dyDescent="0.25">
      <c r="A95" s="104" t="s">
        <v>749</v>
      </c>
      <c r="B95" s="45"/>
      <c r="C95" s="46"/>
      <c r="D95" s="45"/>
      <c r="E95" s="45"/>
      <c r="F95" s="103"/>
      <c r="G95" s="103"/>
      <c r="H95" s="45"/>
      <c r="I95" s="45"/>
      <c r="J95" s="45"/>
      <c r="K95" s="45"/>
      <c r="L95" s="47"/>
      <c r="M95" s="165" t="s">
        <v>305</v>
      </c>
      <c r="N95" s="45"/>
      <c r="O95" s="130"/>
      <c r="P95" s="416" t="s">
        <v>113</v>
      </c>
      <c r="Q95" s="417"/>
      <c r="R95" s="417"/>
      <c r="S95" s="418"/>
      <c r="T95" s="410">
        <v>258.75</v>
      </c>
      <c r="U95" s="411"/>
      <c r="V95" s="412"/>
      <c r="W95" s="413"/>
      <c r="X95" s="408" t="str">
        <f t="shared" si="4"/>
        <v/>
      </c>
      <c r="Y95" s="409"/>
    </row>
    <row r="96" spans="1:25" s="7" customFormat="1" ht="15.75" customHeight="1" outlineLevel="1" x14ac:dyDescent="0.25">
      <c r="A96" s="104" t="s">
        <v>720</v>
      </c>
      <c r="B96" s="45"/>
      <c r="C96" s="46"/>
      <c r="D96" s="45"/>
      <c r="E96" s="45"/>
      <c r="F96" s="103"/>
      <c r="G96" s="103"/>
      <c r="H96" s="45"/>
      <c r="I96" s="45"/>
      <c r="J96" s="45"/>
      <c r="K96" s="45"/>
      <c r="L96" s="47"/>
      <c r="M96" s="165" t="s">
        <v>304</v>
      </c>
      <c r="N96" s="45"/>
      <c r="O96" s="130"/>
      <c r="P96" s="416" t="s">
        <v>37</v>
      </c>
      <c r="Q96" s="417"/>
      <c r="R96" s="417"/>
      <c r="S96" s="418"/>
      <c r="T96" s="410">
        <v>60.5</v>
      </c>
      <c r="U96" s="411"/>
      <c r="V96" s="412"/>
      <c r="W96" s="413"/>
      <c r="X96" s="408" t="str">
        <f t="shared" si="4"/>
        <v/>
      </c>
      <c r="Y96" s="409"/>
    </row>
    <row r="97" spans="1:25" s="7" customFormat="1" ht="15.75" customHeight="1" outlineLevel="1" x14ac:dyDescent="0.25">
      <c r="A97" s="104" t="s">
        <v>726</v>
      </c>
      <c r="B97" s="45"/>
      <c r="C97" s="46"/>
      <c r="D97" s="45"/>
      <c r="E97" s="45"/>
      <c r="F97" s="103"/>
      <c r="G97" s="103"/>
      <c r="H97" s="45"/>
      <c r="I97" s="45"/>
      <c r="J97" s="45"/>
      <c r="K97" s="45"/>
      <c r="L97" s="47"/>
      <c r="M97" s="165" t="s">
        <v>305</v>
      </c>
      <c r="N97" s="45"/>
      <c r="O97" s="130"/>
      <c r="P97" s="416" t="s">
        <v>31</v>
      </c>
      <c r="Q97" s="417"/>
      <c r="R97" s="417"/>
      <c r="S97" s="418"/>
      <c r="T97" s="410">
        <v>17.25</v>
      </c>
      <c r="U97" s="411"/>
      <c r="V97" s="412"/>
      <c r="W97" s="413"/>
      <c r="X97" s="408" t="str">
        <f t="shared" ref="X97:X106" si="5">IF(T97*V97&gt;0,T97*V97,"")</f>
        <v/>
      </c>
      <c r="Y97" s="409"/>
    </row>
    <row r="98" spans="1:25" s="7" customFormat="1" ht="15.75" customHeight="1" outlineLevel="1" x14ac:dyDescent="0.25">
      <c r="A98" s="104" t="s">
        <v>32</v>
      </c>
      <c r="B98" s="45"/>
      <c r="C98" s="46"/>
      <c r="D98" s="45"/>
      <c r="E98" s="45"/>
      <c r="F98" s="103"/>
      <c r="G98" s="103"/>
      <c r="H98" s="45"/>
      <c r="I98" s="45"/>
      <c r="J98" s="45"/>
      <c r="K98" s="45"/>
      <c r="L98" s="47"/>
      <c r="M98" s="165" t="s">
        <v>305</v>
      </c>
      <c r="N98" s="45"/>
      <c r="O98" s="130"/>
      <c r="P98" s="416" t="s">
        <v>33</v>
      </c>
      <c r="Q98" s="417"/>
      <c r="R98" s="417"/>
      <c r="S98" s="418"/>
      <c r="T98" s="410">
        <v>23</v>
      </c>
      <c r="U98" s="411"/>
      <c r="V98" s="412"/>
      <c r="W98" s="413"/>
      <c r="X98" s="408" t="str">
        <f t="shared" si="5"/>
        <v/>
      </c>
      <c r="Y98" s="409"/>
    </row>
    <row r="99" spans="1:25" s="7" customFormat="1" ht="15.75" customHeight="1" outlineLevel="1" x14ac:dyDescent="0.25">
      <c r="A99" s="104" t="s">
        <v>34</v>
      </c>
      <c r="B99" s="45"/>
      <c r="C99" s="46"/>
      <c r="D99" s="45"/>
      <c r="E99" s="45"/>
      <c r="F99" s="103"/>
      <c r="G99" s="103"/>
      <c r="H99" s="45"/>
      <c r="I99" s="45"/>
      <c r="J99" s="45"/>
      <c r="K99" s="45"/>
      <c r="L99" s="47"/>
      <c r="M99" s="165" t="s">
        <v>306</v>
      </c>
      <c r="N99" s="45"/>
      <c r="O99" s="130"/>
      <c r="P99" s="416" t="s">
        <v>37</v>
      </c>
      <c r="Q99" s="417"/>
      <c r="R99" s="417"/>
      <c r="S99" s="418"/>
      <c r="T99" s="410">
        <v>13.25</v>
      </c>
      <c r="U99" s="411"/>
      <c r="V99" s="412"/>
      <c r="W99" s="413"/>
      <c r="X99" s="408" t="str">
        <f>IF(T99*V99&gt;0,T99*V99,"")</f>
        <v/>
      </c>
      <c r="Y99" s="409"/>
    </row>
    <row r="100" spans="1:25" s="7" customFormat="1" ht="15.75" customHeight="1" outlineLevel="1" x14ac:dyDescent="0.25">
      <c r="A100" s="104" t="s">
        <v>35</v>
      </c>
      <c r="B100" s="45"/>
      <c r="C100" s="46"/>
      <c r="D100" s="45"/>
      <c r="E100" s="45"/>
      <c r="F100" s="103"/>
      <c r="G100" s="103"/>
      <c r="H100" s="45"/>
      <c r="I100" s="45"/>
      <c r="J100" s="45"/>
      <c r="K100" s="45"/>
      <c r="L100" s="47"/>
      <c r="M100" s="165" t="s">
        <v>307</v>
      </c>
      <c r="N100" s="45"/>
      <c r="O100" s="130"/>
      <c r="P100" s="416" t="s">
        <v>36</v>
      </c>
      <c r="Q100" s="417"/>
      <c r="R100" s="417"/>
      <c r="S100" s="418"/>
      <c r="T100" s="410">
        <v>23</v>
      </c>
      <c r="U100" s="411"/>
      <c r="V100" s="412"/>
      <c r="W100" s="413"/>
      <c r="X100" s="408" t="str">
        <f t="shared" si="5"/>
        <v/>
      </c>
      <c r="Y100" s="409"/>
    </row>
    <row r="101" spans="1:25" s="7" customFormat="1" ht="15.75" customHeight="1" outlineLevel="1" x14ac:dyDescent="0.25">
      <c r="A101" s="104" t="s">
        <v>190</v>
      </c>
      <c r="B101" s="45"/>
      <c r="C101" s="46"/>
      <c r="D101" s="45"/>
      <c r="E101" s="45"/>
      <c r="F101" s="103"/>
      <c r="G101" s="103"/>
      <c r="H101" s="45"/>
      <c r="I101" s="45"/>
      <c r="J101" s="45"/>
      <c r="K101" s="45"/>
      <c r="L101" s="47"/>
      <c r="M101" s="165" t="s">
        <v>191</v>
      </c>
      <c r="N101" s="45"/>
      <c r="O101" s="130"/>
      <c r="P101" s="416" t="s">
        <v>37</v>
      </c>
      <c r="Q101" s="417"/>
      <c r="R101" s="417"/>
      <c r="S101" s="418"/>
      <c r="T101" s="410">
        <v>18</v>
      </c>
      <c r="U101" s="411"/>
      <c r="V101" s="412"/>
      <c r="W101" s="413"/>
      <c r="X101" s="408" t="str">
        <f>IF(T101*V101&gt;0,T101*V101,"")</f>
        <v/>
      </c>
      <c r="Y101" s="409"/>
    </row>
    <row r="102" spans="1:25" s="7" customFormat="1" ht="15.75" customHeight="1" outlineLevel="1" x14ac:dyDescent="0.25">
      <c r="A102" s="104" t="s">
        <v>200</v>
      </c>
      <c r="B102" s="45"/>
      <c r="C102" s="46"/>
      <c r="D102" s="45"/>
      <c r="E102" s="45"/>
      <c r="F102" s="103"/>
      <c r="G102" s="103"/>
      <c r="H102" s="45"/>
      <c r="I102" s="45"/>
      <c r="J102" s="45"/>
      <c r="K102" s="45"/>
      <c r="L102" s="47"/>
      <c r="M102" s="48" t="s">
        <v>308</v>
      </c>
      <c r="N102" s="48"/>
      <c r="O102" s="47"/>
      <c r="P102" s="416" t="s">
        <v>37</v>
      </c>
      <c r="Q102" s="417"/>
      <c r="R102" s="417"/>
      <c r="S102" s="418"/>
      <c r="T102" s="410">
        <v>46</v>
      </c>
      <c r="U102" s="411"/>
      <c r="V102" s="414"/>
      <c r="W102" s="415"/>
      <c r="X102" s="408" t="str">
        <f t="shared" si="5"/>
        <v/>
      </c>
      <c r="Y102" s="409"/>
    </row>
    <row r="103" spans="1:25" s="7" customFormat="1" ht="15.75" customHeight="1" outlineLevel="1" x14ac:dyDescent="0.25">
      <c r="A103" s="104" t="s">
        <v>199</v>
      </c>
      <c r="B103" s="45"/>
      <c r="C103" s="46"/>
      <c r="D103" s="45"/>
      <c r="E103" s="45"/>
      <c r="F103" s="103"/>
      <c r="G103" s="103"/>
      <c r="H103" s="45"/>
      <c r="I103" s="45"/>
      <c r="J103" s="45"/>
      <c r="K103" s="45"/>
      <c r="L103" s="47"/>
      <c r="M103" s="48" t="s">
        <v>308</v>
      </c>
      <c r="N103" s="48"/>
      <c r="O103" s="47"/>
      <c r="P103" s="416" t="s">
        <v>37</v>
      </c>
      <c r="Q103" s="417"/>
      <c r="R103" s="417"/>
      <c r="S103" s="418"/>
      <c r="T103" s="410">
        <v>46</v>
      </c>
      <c r="U103" s="411"/>
      <c r="V103" s="414"/>
      <c r="W103" s="415"/>
      <c r="X103" s="408" t="str">
        <f>IF(T103*V103&gt;0,T103*V103,"")</f>
        <v/>
      </c>
      <c r="Y103" s="409"/>
    </row>
    <row r="104" spans="1:25" s="7" customFormat="1" ht="15.75" customHeight="1" outlineLevel="1" x14ac:dyDescent="0.25">
      <c r="A104" s="104" t="s">
        <v>63</v>
      </c>
      <c r="B104" s="45"/>
      <c r="C104" s="46"/>
      <c r="D104" s="45"/>
      <c r="E104" s="45"/>
      <c r="F104" s="103"/>
      <c r="G104" s="103"/>
      <c r="H104" s="45"/>
      <c r="I104" s="45"/>
      <c r="J104" s="45"/>
      <c r="K104" s="45"/>
      <c r="L104" s="47"/>
      <c r="M104" s="48" t="s">
        <v>674</v>
      </c>
      <c r="N104" s="48"/>
      <c r="O104" s="47"/>
      <c r="P104" s="416" t="s">
        <v>37</v>
      </c>
      <c r="Q104" s="417"/>
      <c r="R104" s="417"/>
      <c r="S104" s="418"/>
      <c r="T104" s="410">
        <v>30</v>
      </c>
      <c r="U104" s="411"/>
      <c r="V104" s="412"/>
      <c r="W104" s="413"/>
      <c r="X104" s="408" t="str">
        <f t="shared" si="5"/>
        <v/>
      </c>
      <c r="Y104" s="409"/>
    </row>
    <row r="105" spans="1:25" s="7" customFormat="1" ht="15.75" customHeight="1" outlineLevel="1" x14ac:dyDescent="0.25">
      <c r="A105" s="104" t="s">
        <v>38</v>
      </c>
      <c r="B105" s="45"/>
      <c r="C105" s="46"/>
      <c r="D105" s="45"/>
      <c r="E105" s="45"/>
      <c r="F105" s="103"/>
      <c r="G105" s="103"/>
      <c r="H105" s="45"/>
      <c r="I105" s="45"/>
      <c r="J105" s="45"/>
      <c r="K105" s="45"/>
      <c r="L105" s="47"/>
      <c r="M105" s="48" t="s">
        <v>309</v>
      </c>
      <c r="N105" s="48"/>
      <c r="O105" s="47"/>
      <c r="P105" s="416" t="s">
        <v>37</v>
      </c>
      <c r="Q105" s="417"/>
      <c r="R105" s="417"/>
      <c r="S105" s="418"/>
      <c r="T105" s="410">
        <v>13.25</v>
      </c>
      <c r="U105" s="411"/>
      <c r="V105" s="412"/>
      <c r="W105" s="413"/>
      <c r="X105" s="408" t="str">
        <f t="shared" si="5"/>
        <v/>
      </c>
      <c r="Y105" s="409"/>
    </row>
    <row r="106" spans="1:25" s="7" customFormat="1" ht="15.75" customHeight="1" outlineLevel="1" x14ac:dyDescent="0.25">
      <c r="A106" s="104" t="s">
        <v>39</v>
      </c>
      <c r="B106" s="45"/>
      <c r="C106" s="46"/>
      <c r="D106" s="45"/>
      <c r="E106" s="45"/>
      <c r="F106" s="103"/>
      <c r="G106" s="103"/>
      <c r="H106" s="45"/>
      <c r="I106" s="45"/>
      <c r="J106" s="45"/>
      <c r="K106" s="45"/>
      <c r="L106" s="47"/>
      <c r="M106" s="48" t="s">
        <v>310</v>
      </c>
      <c r="N106" s="48"/>
      <c r="O106" s="47"/>
      <c r="P106" s="416" t="s">
        <v>37</v>
      </c>
      <c r="Q106" s="417"/>
      <c r="R106" s="417"/>
      <c r="S106" s="418"/>
      <c r="T106" s="410">
        <v>13.25</v>
      </c>
      <c r="U106" s="411"/>
      <c r="V106" s="412"/>
      <c r="W106" s="413"/>
      <c r="X106" s="408" t="str">
        <f t="shared" si="5"/>
        <v/>
      </c>
      <c r="Y106" s="409"/>
    </row>
    <row r="107" spans="1:25" s="7" customFormat="1" ht="15.75" customHeight="1" outlineLevel="1" x14ac:dyDescent="0.25">
      <c r="A107" s="104" t="s">
        <v>192</v>
      </c>
      <c r="B107" s="45"/>
      <c r="C107" s="46"/>
      <c r="D107" s="45"/>
      <c r="E107" s="45"/>
      <c r="F107" s="103"/>
      <c r="G107" s="103"/>
      <c r="H107" s="45"/>
      <c r="I107" s="45"/>
      <c r="J107" s="45"/>
      <c r="K107" s="45"/>
      <c r="L107" s="47"/>
      <c r="M107" s="48" t="s">
        <v>692</v>
      </c>
      <c r="N107" s="48"/>
      <c r="O107" s="47"/>
      <c r="P107" s="416" t="s">
        <v>37</v>
      </c>
      <c r="Q107" s="417"/>
      <c r="R107" s="417"/>
      <c r="S107" s="418"/>
      <c r="T107" s="410">
        <v>13.25</v>
      </c>
      <c r="U107" s="411"/>
      <c r="V107" s="412"/>
      <c r="W107" s="413"/>
      <c r="X107" s="408" t="str">
        <f t="shared" ref="X107:X115" si="6">IF(T107*V107&gt;0,T107*V107,"")</f>
        <v/>
      </c>
      <c r="Y107" s="409"/>
    </row>
    <row r="108" spans="1:25" s="7" customFormat="1" ht="15.75" customHeight="1" outlineLevel="1" x14ac:dyDescent="0.25">
      <c r="A108" s="104" t="s">
        <v>457</v>
      </c>
      <c r="B108" s="45"/>
      <c r="C108" s="46"/>
      <c r="D108" s="45"/>
      <c r="E108" s="45"/>
      <c r="F108" s="103"/>
      <c r="G108" s="103"/>
      <c r="H108" s="45"/>
      <c r="I108" s="45"/>
      <c r="J108" s="45"/>
      <c r="K108" s="45"/>
      <c r="L108" s="47"/>
      <c r="M108" s="48" t="s">
        <v>311</v>
      </c>
      <c r="N108" s="48"/>
      <c r="O108" s="47"/>
      <c r="P108" s="416" t="s">
        <v>283</v>
      </c>
      <c r="Q108" s="417"/>
      <c r="R108" s="417"/>
      <c r="S108" s="418"/>
      <c r="T108" s="410">
        <v>34.5</v>
      </c>
      <c r="U108" s="411"/>
      <c r="V108" s="412"/>
      <c r="W108" s="413"/>
      <c r="X108" s="408" t="str">
        <f t="shared" si="6"/>
        <v/>
      </c>
      <c r="Y108" s="409"/>
    </row>
    <row r="109" spans="1:25" s="7" customFormat="1" ht="15.75" customHeight="1" outlineLevel="1" x14ac:dyDescent="0.25">
      <c r="A109" s="104" t="s">
        <v>410</v>
      </c>
      <c r="B109" s="45"/>
      <c r="C109" s="46"/>
      <c r="D109" s="45"/>
      <c r="E109" s="45"/>
      <c r="F109" s="103"/>
      <c r="G109" s="103"/>
      <c r="H109" s="45"/>
      <c r="I109" s="45"/>
      <c r="J109" s="45"/>
      <c r="K109" s="45"/>
      <c r="L109" s="47"/>
      <c r="M109" s="48" t="s">
        <v>398</v>
      </c>
      <c r="N109" s="48"/>
      <c r="O109" s="47"/>
      <c r="P109" s="416" t="s">
        <v>283</v>
      </c>
      <c r="Q109" s="417"/>
      <c r="R109" s="417"/>
      <c r="S109" s="418"/>
      <c r="T109" s="410">
        <v>34.5</v>
      </c>
      <c r="U109" s="411"/>
      <c r="V109" s="412"/>
      <c r="W109" s="413"/>
      <c r="X109" s="408" t="str">
        <f>IF(T109*V109&gt;0,T109*V109,"")</f>
        <v/>
      </c>
      <c r="Y109" s="409"/>
    </row>
    <row r="110" spans="1:25" s="7" customFormat="1" ht="15.75" customHeight="1" outlineLevel="1" x14ac:dyDescent="0.25">
      <c r="A110" s="104" t="s">
        <v>627</v>
      </c>
      <c r="B110" s="45"/>
      <c r="C110" s="46"/>
      <c r="D110" s="45"/>
      <c r="E110" s="45"/>
      <c r="F110" s="103"/>
      <c r="G110" s="103"/>
      <c r="H110" s="45"/>
      <c r="I110" s="45"/>
      <c r="J110" s="45"/>
      <c r="K110" s="45"/>
      <c r="L110" s="47"/>
      <c r="M110" s="48" t="s">
        <v>628</v>
      </c>
      <c r="N110" s="48"/>
      <c r="O110" s="47"/>
      <c r="P110" s="416" t="s">
        <v>73</v>
      </c>
      <c r="Q110" s="417"/>
      <c r="R110" s="417"/>
      <c r="S110" s="418"/>
      <c r="T110" s="410">
        <v>34.5</v>
      </c>
      <c r="U110" s="411"/>
      <c r="V110" s="412"/>
      <c r="W110" s="413"/>
      <c r="X110" s="408" t="str">
        <f>IF(T110*V110&gt;0,T110*V110,"")</f>
        <v/>
      </c>
      <c r="Y110" s="409"/>
    </row>
    <row r="111" spans="1:25" s="7" customFormat="1" ht="15.75" customHeight="1" outlineLevel="1" x14ac:dyDescent="0.25">
      <c r="A111" s="104" t="s">
        <v>516</v>
      </c>
      <c r="B111" s="45"/>
      <c r="C111" s="46"/>
      <c r="D111" s="45"/>
      <c r="E111" s="45"/>
      <c r="F111" s="103"/>
      <c r="G111" s="103"/>
      <c r="H111" s="45"/>
      <c r="I111" s="45"/>
      <c r="J111" s="45"/>
      <c r="K111" s="45"/>
      <c r="L111" s="47"/>
      <c r="M111" s="48" t="s">
        <v>693</v>
      </c>
      <c r="N111" s="48"/>
      <c r="O111" s="47"/>
      <c r="P111" s="416" t="s">
        <v>283</v>
      </c>
      <c r="Q111" s="417"/>
      <c r="R111" s="417"/>
      <c r="S111" s="418"/>
      <c r="T111" s="410">
        <v>34.5</v>
      </c>
      <c r="U111" s="411"/>
      <c r="V111" s="412"/>
      <c r="W111" s="413"/>
      <c r="X111" s="408" t="str">
        <f>IF(T111*V111&gt;0,T111*V111,"")</f>
        <v/>
      </c>
      <c r="Y111" s="409"/>
    </row>
    <row r="112" spans="1:25" s="7" customFormat="1" ht="15.75" customHeight="1" outlineLevel="1" x14ac:dyDescent="0.25">
      <c r="A112" s="104" t="s">
        <v>114</v>
      </c>
      <c r="B112" s="45"/>
      <c r="C112" s="46"/>
      <c r="D112" s="45"/>
      <c r="E112" s="45"/>
      <c r="F112" s="103"/>
      <c r="G112" s="103"/>
      <c r="H112" s="45"/>
      <c r="I112" s="45"/>
      <c r="J112" s="45"/>
      <c r="K112" s="45"/>
      <c r="L112" s="47"/>
      <c r="M112" s="48" t="s">
        <v>142</v>
      </c>
      <c r="N112" s="48"/>
      <c r="O112" s="47"/>
      <c r="P112" s="416" t="s">
        <v>431</v>
      </c>
      <c r="Q112" s="417"/>
      <c r="R112" s="417"/>
      <c r="S112" s="418"/>
      <c r="T112" s="410">
        <v>18</v>
      </c>
      <c r="U112" s="411"/>
      <c r="V112" s="412"/>
      <c r="W112" s="413"/>
      <c r="X112" s="408" t="str">
        <f t="shared" si="6"/>
        <v/>
      </c>
      <c r="Y112" s="409"/>
    </row>
    <row r="113" spans="1:25" s="7" customFormat="1" ht="15.75" customHeight="1" outlineLevel="1" x14ac:dyDescent="0.25">
      <c r="A113" s="104" t="s">
        <v>115</v>
      </c>
      <c r="B113" s="103"/>
      <c r="C113" s="45"/>
      <c r="D113" s="46"/>
      <c r="E113" s="46"/>
      <c r="F113" s="45"/>
      <c r="G113" s="45"/>
      <c r="H113" s="45"/>
      <c r="I113" s="45"/>
      <c r="J113" s="45"/>
      <c r="K113" s="45"/>
      <c r="L113" s="47"/>
      <c r="M113" s="48" t="s">
        <v>144</v>
      </c>
      <c r="N113" s="48"/>
      <c r="O113" s="47"/>
      <c r="P113" s="416" t="s">
        <v>431</v>
      </c>
      <c r="Q113" s="417"/>
      <c r="R113" s="417"/>
      <c r="S113" s="418"/>
      <c r="T113" s="410">
        <v>60.5</v>
      </c>
      <c r="U113" s="411"/>
      <c r="V113" s="412"/>
      <c r="W113" s="413"/>
      <c r="X113" s="408" t="str">
        <f t="shared" si="6"/>
        <v/>
      </c>
      <c r="Y113" s="409"/>
    </row>
    <row r="114" spans="1:25" s="7" customFormat="1" ht="15.75" customHeight="1" outlineLevel="1" x14ac:dyDescent="0.25">
      <c r="A114" s="104" t="s">
        <v>727</v>
      </c>
      <c r="B114" s="45"/>
      <c r="C114" s="46"/>
      <c r="D114" s="45"/>
      <c r="E114" s="45"/>
      <c r="F114" s="103"/>
      <c r="G114" s="103"/>
      <c r="H114" s="45"/>
      <c r="I114" s="45"/>
      <c r="J114" s="45"/>
      <c r="K114" s="45"/>
      <c r="L114" s="47"/>
      <c r="M114" s="48"/>
      <c r="N114" s="48"/>
      <c r="O114" s="47"/>
      <c r="P114" s="703"/>
      <c r="Q114" s="704"/>
      <c r="R114" s="704"/>
      <c r="S114" s="705"/>
      <c r="T114" s="410">
        <v>60.5</v>
      </c>
      <c r="U114" s="411"/>
      <c r="V114" s="412"/>
      <c r="W114" s="413"/>
      <c r="X114" s="408" t="str">
        <f t="shared" si="6"/>
        <v/>
      </c>
      <c r="Y114" s="409"/>
    </row>
    <row r="115" spans="1:25" s="7" customFormat="1" ht="15.75" customHeight="1" outlineLevel="1" x14ac:dyDescent="0.25">
      <c r="A115" s="104" t="s">
        <v>728</v>
      </c>
      <c r="B115" s="103"/>
      <c r="C115" s="45"/>
      <c r="D115" s="46"/>
      <c r="E115" s="46"/>
      <c r="F115" s="45"/>
      <c r="G115" s="45"/>
      <c r="H115" s="45"/>
      <c r="I115" s="45"/>
      <c r="J115" s="45"/>
      <c r="K115" s="45"/>
      <c r="L115" s="47"/>
      <c r="M115" s="48"/>
      <c r="N115" s="48"/>
      <c r="O115" s="47"/>
      <c r="P115" s="703"/>
      <c r="Q115" s="704"/>
      <c r="R115" s="704"/>
      <c r="S115" s="705"/>
      <c r="T115" s="410">
        <v>60.5</v>
      </c>
      <c r="U115" s="411"/>
      <c r="V115" s="412"/>
      <c r="W115" s="413"/>
      <c r="X115" s="408" t="str">
        <f t="shared" si="6"/>
        <v/>
      </c>
      <c r="Y115" s="409"/>
    </row>
    <row r="116" spans="1:25" s="7" customFormat="1" ht="12" customHeight="1" x14ac:dyDescent="0.25">
      <c r="A116" s="700" t="s">
        <v>495</v>
      </c>
      <c r="B116" s="701"/>
      <c r="C116" s="701"/>
      <c r="D116" s="701"/>
      <c r="E116" s="701"/>
      <c r="F116" s="701"/>
      <c r="G116" s="701"/>
      <c r="H116" s="701"/>
      <c r="I116" s="701"/>
      <c r="J116" s="701"/>
      <c r="K116" s="701"/>
      <c r="L116" s="701"/>
      <c r="M116" s="701"/>
      <c r="N116" s="701"/>
      <c r="O116" s="701"/>
      <c r="P116" s="701"/>
      <c r="Q116" s="701"/>
      <c r="R116" s="701"/>
      <c r="S116" s="701"/>
      <c r="T116" s="701"/>
      <c r="U116" s="701"/>
      <c r="V116" s="701"/>
      <c r="W116" s="701"/>
      <c r="X116" s="701"/>
      <c r="Y116" s="702"/>
    </row>
    <row r="117" spans="1:25" s="7" customFormat="1" ht="12" customHeight="1" x14ac:dyDescent="0.25">
      <c r="A117" s="657" t="s">
        <v>665</v>
      </c>
      <c r="B117" s="658"/>
      <c r="C117" s="658"/>
      <c r="D117" s="658"/>
      <c r="E117" s="658"/>
      <c r="F117" s="658"/>
      <c r="G117" s="658"/>
      <c r="H117" s="658"/>
      <c r="I117" s="658"/>
      <c r="J117" s="658"/>
      <c r="K117" s="658"/>
      <c r="L117" s="658"/>
      <c r="M117" s="658"/>
      <c r="N117" s="658"/>
      <c r="O117" s="658"/>
      <c r="P117" s="658"/>
      <c r="Q117" s="658"/>
      <c r="R117" s="658"/>
      <c r="S117" s="658"/>
      <c r="T117" s="658"/>
      <c r="U117" s="658"/>
      <c r="V117" s="658"/>
      <c r="W117" s="658"/>
      <c r="X117" s="658"/>
      <c r="Y117" s="659"/>
    </row>
    <row r="118" spans="1:25" s="7" customFormat="1" ht="23.25" customHeight="1" x14ac:dyDescent="0.25">
      <c r="A118" s="273" t="s">
        <v>122</v>
      </c>
      <c r="B118" s="274"/>
      <c r="C118" s="275"/>
      <c r="D118" s="275"/>
      <c r="E118" s="275"/>
      <c r="F118" s="275"/>
      <c r="G118" s="275"/>
      <c r="H118" s="275"/>
      <c r="I118" s="275"/>
      <c r="J118" s="275"/>
      <c r="K118" s="275"/>
      <c r="L118" s="58"/>
      <c r="M118" s="481" t="s">
        <v>64</v>
      </c>
      <c r="N118" s="482"/>
      <c r="O118" s="483"/>
      <c r="P118" s="481" t="s">
        <v>65</v>
      </c>
      <c r="Q118" s="482"/>
      <c r="R118" s="482"/>
      <c r="S118" s="483"/>
      <c r="T118" s="428" t="s">
        <v>12</v>
      </c>
      <c r="U118" s="430"/>
      <c r="V118" s="424" t="s">
        <v>66</v>
      </c>
      <c r="W118" s="425"/>
      <c r="X118" s="428" t="s">
        <v>13</v>
      </c>
      <c r="Y118" s="429"/>
    </row>
    <row r="119" spans="1:25" s="8" customFormat="1" ht="15.75" customHeight="1" outlineLevel="1" x14ac:dyDescent="0.25">
      <c r="A119" s="143" t="s">
        <v>40</v>
      </c>
      <c r="B119" s="793"/>
      <c r="C119" s="54"/>
      <c r="D119" s="54"/>
      <c r="E119" s="54"/>
      <c r="F119" s="54"/>
      <c r="G119" s="54"/>
      <c r="H119" s="54"/>
      <c r="I119" s="210"/>
      <c r="J119" s="54"/>
      <c r="K119" s="54"/>
      <c r="L119" s="211" t="s">
        <v>91</v>
      </c>
      <c r="M119" s="212" t="s">
        <v>312</v>
      </c>
      <c r="N119" s="112"/>
      <c r="O119" s="145"/>
      <c r="P119" s="500" t="s">
        <v>666</v>
      </c>
      <c r="Q119" s="501"/>
      <c r="R119" s="501"/>
      <c r="S119" s="502"/>
      <c r="T119" s="633">
        <v>300</v>
      </c>
      <c r="U119" s="634"/>
      <c r="V119" s="414"/>
      <c r="W119" s="415"/>
      <c r="X119" s="651" t="str">
        <f t="shared" ref="X119:X129" si="7">IF(T119*V119&gt;0,T119*V119,"")</f>
        <v/>
      </c>
      <c r="Y119" s="652"/>
    </row>
    <row r="120" spans="1:25" s="8" customFormat="1" ht="15.75" customHeight="1" outlineLevel="1" x14ac:dyDescent="0.25">
      <c r="A120" s="104" t="s">
        <v>41</v>
      </c>
      <c r="B120" s="794"/>
      <c r="C120" s="45"/>
      <c r="D120" s="45"/>
      <c r="E120" s="45"/>
      <c r="F120" s="45"/>
      <c r="G120" s="45"/>
      <c r="H120" s="45"/>
      <c r="I120" s="52"/>
      <c r="J120" s="45"/>
      <c r="K120" s="45"/>
      <c r="L120" s="203" t="s">
        <v>91</v>
      </c>
      <c r="M120" s="48" t="s">
        <v>313</v>
      </c>
      <c r="N120" s="48"/>
      <c r="O120" s="47"/>
      <c r="P120" s="500" t="s">
        <v>666</v>
      </c>
      <c r="Q120" s="501"/>
      <c r="R120" s="501"/>
      <c r="S120" s="502"/>
      <c r="T120" s="410">
        <v>80</v>
      </c>
      <c r="U120" s="411"/>
      <c r="V120" s="414"/>
      <c r="W120" s="415"/>
      <c r="X120" s="419" t="str">
        <f>IF(T120*V120&gt;0,T120*V120,"")</f>
        <v/>
      </c>
      <c r="Y120" s="420"/>
    </row>
    <row r="121" spans="1:25" s="7" customFormat="1" ht="15.75" customHeight="1" outlineLevel="1" x14ac:dyDescent="0.25">
      <c r="A121" s="69" t="s">
        <v>419</v>
      </c>
      <c r="B121" s="795"/>
      <c r="C121" s="42"/>
      <c r="D121" s="42"/>
      <c r="E121" s="42"/>
      <c r="F121" s="42"/>
      <c r="G121" s="42"/>
      <c r="H121" s="42"/>
      <c r="I121" s="42"/>
      <c r="J121" s="42"/>
      <c r="K121" s="42"/>
      <c r="L121" s="43"/>
      <c r="M121" s="60" t="s">
        <v>288</v>
      </c>
      <c r="N121" s="44"/>
      <c r="O121" s="214" t="s">
        <v>438</v>
      </c>
      <c r="P121" s="500" t="s">
        <v>666</v>
      </c>
      <c r="Q121" s="501"/>
      <c r="R121" s="501"/>
      <c r="S121" s="502"/>
      <c r="T121" s="410">
        <v>5</v>
      </c>
      <c r="U121" s="411"/>
      <c r="V121" s="414"/>
      <c r="W121" s="415"/>
      <c r="X121" s="419" t="str">
        <f>IF(T121*V121&gt;0,T121*V121,"")</f>
        <v/>
      </c>
      <c r="Y121" s="420"/>
    </row>
    <row r="122" spans="1:25" s="8" customFormat="1" ht="15.6" customHeight="1" outlineLevel="1" x14ac:dyDescent="0.25">
      <c r="A122" s="621" t="s">
        <v>494</v>
      </c>
      <c r="B122" s="622"/>
      <c r="C122" s="622"/>
      <c r="D122" s="622"/>
      <c r="E122" s="622"/>
      <c r="F122" s="622"/>
      <c r="G122" s="622"/>
      <c r="H122" s="622"/>
      <c r="I122" s="622"/>
      <c r="J122" s="622"/>
      <c r="K122" s="622"/>
      <c r="L122" s="623"/>
      <c r="M122" s="45"/>
      <c r="N122" s="796"/>
      <c r="O122" s="241" t="s">
        <v>179</v>
      </c>
      <c r="P122" s="416" t="s">
        <v>666</v>
      </c>
      <c r="Q122" s="417"/>
      <c r="R122" s="417"/>
      <c r="S122" s="418"/>
      <c r="T122" s="410">
        <v>750</v>
      </c>
      <c r="U122" s="411"/>
      <c r="V122" s="412"/>
      <c r="W122" s="413"/>
      <c r="X122" s="408" t="str">
        <f>IF(T122*V122&gt;0,T122*V122,"")</f>
        <v/>
      </c>
      <c r="Y122" s="409"/>
    </row>
    <row r="123" spans="1:25" s="8" customFormat="1" ht="15.75" customHeight="1" outlineLevel="1" x14ac:dyDescent="0.25">
      <c r="A123" s="797" t="s">
        <v>436</v>
      </c>
      <c r="B123" s="48"/>
      <c r="C123" s="45"/>
      <c r="D123" s="45"/>
      <c r="E123" s="45"/>
      <c r="F123" s="45"/>
      <c r="G123" s="45"/>
      <c r="H123" s="45"/>
      <c r="I123" s="52"/>
      <c r="J123" s="45"/>
      <c r="K123" s="45"/>
      <c r="L123" s="203"/>
      <c r="M123" s="132"/>
      <c r="N123" s="48"/>
      <c r="O123" s="213" t="s">
        <v>437</v>
      </c>
      <c r="P123" s="500" t="s">
        <v>666</v>
      </c>
      <c r="Q123" s="501"/>
      <c r="R123" s="501"/>
      <c r="S123" s="502"/>
      <c r="T123" s="410">
        <v>5</v>
      </c>
      <c r="U123" s="411"/>
      <c r="V123" s="412"/>
      <c r="W123" s="413"/>
      <c r="X123" s="408" t="str">
        <f t="shared" si="7"/>
        <v/>
      </c>
      <c r="Y123" s="409"/>
    </row>
    <row r="124" spans="1:25" s="8" customFormat="1" ht="15.75" customHeight="1" outlineLevel="1" x14ac:dyDescent="0.25">
      <c r="A124" s="104" t="s">
        <v>201</v>
      </c>
      <c r="B124" s="794"/>
      <c r="C124" s="45"/>
      <c r="D124" s="45"/>
      <c r="E124" s="45"/>
      <c r="F124" s="45"/>
      <c r="G124" s="45"/>
      <c r="H124" s="45"/>
      <c r="I124" s="52"/>
      <c r="J124" s="45"/>
      <c r="K124" s="45"/>
      <c r="L124" s="203" t="s">
        <v>91</v>
      </c>
      <c r="M124" s="48" t="s">
        <v>314</v>
      </c>
      <c r="N124" s="794"/>
      <c r="O124" s="47"/>
      <c r="P124" s="500" t="s">
        <v>666</v>
      </c>
      <c r="Q124" s="501"/>
      <c r="R124" s="501"/>
      <c r="S124" s="502"/>
      <c r="T124" s="410">
        <v>255</v>
      </c>
      <c r="U124" s="411"/>
      <c r="V124" s="412"/>
      <c r="W124" s="413"/>
      <c r="X124" s="408" t="str">
        <f t="shared" si="7"/>
        <v/>
      </c>
      <c r="Y124" s="409"/>
    </row>
    <row r="125" spans="1:25" s="8" customFormat="1" ht="15.75" customHeight="1" outlineLevel="1" x14ac:dyDescent="0.25">
      <c r="A125" s="104" t="s">
        <v>794</v>
      </c>
      <c r="B125" s="794"/>
      <c r="C125" s="45"/>
      <c r="D125" s="45"/>
      <c r="E125" s="45"/>
      <c r="F125" s="45"/>
      <c r="G125" s="45"/>
      <c r="H125" s="45"/>
      <c r="I125" s="52"/>
      <c r="J125" s="45"/>
      <c r="K125" s="45"/>
      <c r="L125" s="203"/>
      <c r="M125" s="48" t="s">
        <v>795</v>
      </c>
      <c r="N125" s="794"/>
      <c r="O125" s="47"/>
      <c r="P125" s="500" t="s">
        <v>666</v>
      </c>
      <c r="Q125" s="501"/>
      <c r="R125" s="501"/>
      <c r="S125" s="502"/>
      <c r="T125" s="410">
        <v>18</v>
      </c>
      <c r="U125" s="411"/>
      <c r="V125" s="412"/>
      <c r="W125" s="413"/>
      <c r="X125" s="408" t="str">
        <f t="shared" ref="X125" si="8">IF(T125*V125&gt;0,T125*V125,"")</f>
        <v/>
      </c>
      <c r="Y125" s="409"/>
    </row>
    <row r="126" spans="1:25" s="8" customFormat="1" ht="15.75" customHeight="1" outlineLevel="1" x14ac:dyDescent="0.25">
      <c r="A126" s="106" t="s">
        <v>418</v>
      </c>
      <c r="B126" s="798"/>
      <c r="C126" s="53"/>
      <c r="D126" s="53"/>
      <c r="E126" s="53"/>
      <c r="F126" s="53"/>
      <c r="G126" s="53"/>
      <c r="H126" s="53"/>
      <c r="I126" s="45"/>
      <c r="J126" s="45"/>
      <c r="K126" s="45"/>
      <c r="L126" s="130"/>
      <c r="M126" s="421"/>
      <c r="N126" s="422"/>
      <c r="O126" s="423"/>
      <c r="P126" s="500" t="s">
        <v>666</v>
      </c>
      <c r="Q126" s="501"/>
      <c r="R126" s="501"/>
      <c r="S126" s="502"/>
      <c r="T126" s="410">
        <v>5</v>
      </c>
      <c r="U126" s="411"/>
      <c r="V126" s="412"/>
      <c r="W126" s="413"/>
      <c r="X126" s="408" t="str">
        <f>IF(T126*V126&gt;0,T126*V126,"")</f>
        <v/>
      </c>
      <c r="Y126" s="409"/>
    </row>
    <row r="127" spans="1:25" s="8" customFormat="1" ht="15.75" customHeight="1" outlineLevel="1" x14ac:dyDescent="0.25">
      <c r="A127" s="106" t="s">
        <v>793</v>
      </c>
      <c r="B127" s="798"/>
      <c r="C127" s="53"/>
      <c r="D127" s="53"/>
      <c r="E127" s="53"/>
      <c r="F127" s="53"/>
      <c r="G127" s="53"/>
      <c r="H127" s="53"/>
      <c r="I127" s="45"/>
      <c r="J127" s="45"/>
      <c r="K127" s="45"/>
      <c r="L127" s="130"/>
      <c r="M127" s="799" t="s">
        <v>792</v>
      </c>
      <c r="N127" s="685"/>
      <c r="O127" s="686"/>
      <c r="P127" s="500" t="s">
        <v>666</v>
      </c>
      <c r="Q127" s="501"/>
      <c r="R127" s="501"/>
      <c r="S127" s="502"/>
      <c r="T127" s="410">
        <v>150</v>
      </c>
      <c r="U127" s="411"/>
      <c r="V127" s="412"/>
      <c r="W127" s="413"/>
      <c r="X127" s="408" t="str">
        <f>IF(T127*V127&gt;0,T127*V127,"")</f>
        <v/>
      </c>
      <c r="Y127" s="409"/>
    </row>
    <row r="128" spans="1:25" s="8" customFormat="1" ht="15.75" customHeight="1" outlineLevel="1" x14ac:dyDescent="0.25">
      <c r="A128" s="106" t="s">
        <v>163</v>
      </c>
      <c r="B128" s="798"/>
      <c r="C128" s="50"/>
      <c r="D128" s="50"/>
      <c r="E128" s="50"/>
      <c r="F128" s="50"/>
      <c r="G128" s="50"/>
      <c r="H128" s="50"/>
      <c r="I128" s="52"/>
      <c r="J128" s="45"/>
      <c r="K128" s="45"/>
      <c r="L128" s="203"/>
      <c r="M128" s="48" t="s">
        <v>807</v>
      </c>
      <c r="N128" s="794"/>
      <c r="O128" s="47"/>
      <c r="P128" s="500" t="s">
        <v>666</v>
      </c>
      <c r="Q128" s="501"/>
      <c r="R128" s="501"/>
      <c r="S128" s="502"/>
      <c r="T128" s="410">
        <v>400</v>
      </c>
      <c r="U128" s="411"/>
      <c r="V128" s="412"/>
      <c r="W128" s="413"/>
      <c r="X128" s="408" t="str">
        <f t="shared" si="7"/>
        <v/>
      </c>
      <c r="Y128" s="409"/>
    </row>
    <row r="129" spans="1:25" s="8" customFormat="1" ht="15.75" customHeight="1" outlineLevel="1" x14ac:dyDescent="0.25">
      <c r="A129" s="106" t="s">
        <v>164</v>
      </c>
      <c r="B129" s="798"/>
      <c r="C129" s="50"/>
      <c r="D129" s="50"/>
      <c r="E129" s="50"/>
      <c r="F129" s="50"/>
      <c r="G129" s="50"/>
      <c r="H129" s="50"/>
      <c r="I129" s="52"/>
      <c r="J129" s="45"/>
      <c r="K129" s="45"/>
      <c r="L129" s="203"/>
      <c r="M129" s="48" t="s">
        <v>284</v>
      </c>
      <c r="N129" s="794"/>
      <c r="O129" s="47"/>
      <c r="P129" s="500" t="s">
        <v>666</v>
      </c>
      <c r="Q129" s="501"/>
      <c r="R129" s="501"/>
      <c r="S129" s="502"/>
      <c r="T129" s="410">
        <v>400</v>
      </c>
      <c r="U129" s="411"/>
      <c r="V129" s="412"/>
      <c r="W129" s="413"/>
      <c r="X129" s="408" t="str">
        <f t="shared" si="7"/>
        <v/>
      </c>
      <c r="Y129" s="409"/>
    </row>
    <row r="130" spans="1:25" s="8" customFormat="1" ht="15.75" customHeight="1" outlineLevel="1" x14ac:dyDescent="0.25">
      <c r="A130" s="106" t="s">
        <v>299</v>
      </c>
      <c r="B130" s="798"/>
      <c r="C130" s="50"/>
      <c r="D130" s="50"/>
      <c r="E130" s="50"/>
      <c r="F130" s="50"/>
      <c r="G130" s="50"/>
      <c r="H130" s="50"/>
      <c r="I130" s="52"/>
      <c r="J130" s="45"/>
      <c r="K130" s="45"/>
      <c r="L130" s="203"/>
      <c r="M130" s="157" t="s">
        <v>315</v>
      </c>
      <c r="N130" s="112"/>
      <c r="O130" s="142"/>
      <c r="P130" s="416" t="s">
        <v>409</v>
      </c>
      <c r="Q130" s="417"/>
      <c r="R130" s="417"/>
      <c r="S130" s="418"/>
      <c r="T130" s="410">
        <v>425</v>
      </c>
      <c r="U130" s="411"/>
      <c r="V130" s="412"/>
      <c r="W130" s="413"/>
      <c r="X130" s="408" t="str">
        <f t="shared" ref="X130:X136" si="9">IF(T130*V130&gt;0,T130*V130,"")</f>
        <v/>
      </c>
      <c r="Y130" s="409"/>
    </row>
    <row r="131" spans="1:25" s="8" customFormat="1" ht="15.75" customHeight="1" outlineLevel="1" x14ac:dyDescent="0.25">
      <c r="A131" s="106" t="s">
        <v>496</v>
      </c>
      <c r="B131" s="798"/>
      <c r="C131" s="50"/>
      <c r="D131" s="50"/>
      <c r="E131" s="50"/>
      <c r="F131" s="50"/>
      <c r="G131" s="50"/>
      <c r="H131" s="50"/>
      <c r="I131" s="146"/>
      <c r="J131" s="45"/>
      <c r="K131" s="45"/>
      <c r="L131" s="239"/>
      <c r="M131" s="157" t="s">
        <v>497</v>
      </c>
      <c r="N131" s="794"/>
      <c r="O131" s="142"/>
      <c r="P131" s="500" t="s">
        <v>666</v>
      </c>
      <c r="Q131" s="501"/>
      <c r="R131" s="501"/>
      <c r="S131" s="502"/>
      <c r="T131" s="410">
        <v>95</v>
      </c>
      <c r="U131" s="411"/>
      <c r="V131" s="412"/>
      <c r="W131" s="413"/>
      <c r="X131" s="408" t="str">
        <f t="shared" si="9"/>
        <v/>
      </c>
      <c r="Y131" s="409"/>
    </row>
    <row r="132" spans="1:25" s="234" customFormat="1" ht="15.75" customHeight="1" outlineLevel="1" x14ac:dyDescent="0.25">
      <c r="A132" s="106" t="s">
        <v>498</v>
      </c>
      <c r="B132" s="798"/>
      <c r="C132" s="50"/>
      <c r="D132" s="50"/>
      <c r="E132" s="50"/>
      <c r="F132" s="50"/>
      <c r="G132" s="50"/>
      <c r="H132" s="50"/>
      <c r="I132" s="146"/>
      <c r="J132" s="45"/>
      <c r="K132" s="45"/>
      <c r="L132" s="239"/>
      <c r="M132" s="157" t="s">
        <v>499</v>
      </c>
      <c r="N132" s="794"/>
      <c r="O132" s="142"/>
      <c r="P132" s="500" t="s">
        <v>500</v>
      </c>
      <c r="Q132" s="501"/>
      <c r="R132" s="501"/>
      <c r="S132" s="502"/>
      <c r="T132" s="410">
        <v>80</v>
      </c>
      <c r="U132" s="411"/>
      <c r="V132" s="412"/>
      <c r="W132" s="413"/>
      <c r="X132" s="408" t="str">
        <f t="shared" si="9"/>
        <v/>
      </c>
      <c r="Y132" s="409"/>
    </row>
    <row r="133" spans="1:25" s="234" customFormat="1" ht="15.75" customHeight="1" outlineLevel="1" x14ac:dyDescent="0.25">
      <c r="A133" s="104" t="s">
        <v>501</v>
      </c>
      <c r="B133" s="794"/>
      <c r="C133" s="45"/>
      <c r="D133" s="45"/>
      <c r="E133" s="45"/>
      <c r="F133" s="45"/>
      <c r="G133" s="45"/>
      <c r="H133" s="45"/>
      <c r="I133" s="146"/>
      <c r="J133" s="45"/>
      <c r="K133" s="45"/>
      <c r="L133" s="239"/>
      <c r="M133" s="48" t="s">
        <v>502</v>
      </c>
      <c r="N133" s="794"/>
      <c r="O133" s="47"/>
      <c r="P133" s="500" t="s">
        <v>500</v>
      </c>
      <c r="Q133" s="501"/>
      <c r="R133" s="501"/>
      <c r="S133" s="502"/>
      <c r="T133" s="410">
        <v>400</v>
      </c>
      <c r="U133" s="411"/>
      <c r="V133" s="412"/>
      <c r="W133" s="413"/>
      <c r="X133" s="408" t="str">
        <f t="shared" si="9"/>
        <v/>
      </c>
      <c r="Y133" s="409"/>
    </row>
    <row r="134" spans="1:25" s="234" customFormat="1" ht="15.75" customHeight="1" outlineLevel="1" x14ac:dyDescent="0.25">
      <c r="A134" s="104" t="s">
        <v>503</v>
      </c>
      <c r="B134" s="794"/>
      <c r="C134" s="45"/>
      <c r="D134" s="45"/>
      <c r="E134" s="45"/>
      <c r="F134" s="45"/>
      <c r="G134" s="45"/>
      <c r="H134" s="45"/>
      <c r="I134" s="146"/>
      <c r="J134" s="45"/>
      <c r="K134" s="45"/>
      <c r="L134" s="239"/>
      <c r="M134" s="48" t="s">
        <v>504</v>
      </c>
      <c r="N134" s="794"/>
      <c r="O134" s="47"/>
      <c r="P134" s="500" t="s">
        <v>666</v>
      </c>
      <c r="Q134" s="501"/>
      <c r="R134" s="501"/>
      <c r="S134" s="502"/>
      <c r="T134" s="410">
        <v>350</v>
      </c>
      <c r="U134" s="411"/>
      <c r="V134" s="412"/>
      <c r="W134" s="413"/>
      <c r="X134" s="408" t="str">
        <f t="shared" si="9"/>
        <v/>
      </c>
      <c r="Y134" s="409"/>
    </row>
    <row r="135" spans="1:25" s="234" customFormat="1" ht="15.75" customHeight="1" outlineLevel="1" x14ac:dyDescent="0.25">
      <c r="A135" s="104" t="s">
        <v>839</v>
      </c>
      <c r="B135" s="794"/>
      <c r="C135" s="45"/>
      <c r="D135" s="45"/>
      <c r="E135" s="45"/>
      <c r="F135" s="45"/>
      <c r="G135" s="45"/>
      <c r="H135" s="45"/>
      <c r="I135" s="146"/>
      <c r="J135" s="45"/>
      <c r="K135" s="45"/>
      <c r="L135" s="239"/>
      <c r="M135" s="48" t="s">
        <v>838</v>
      </c>
      <c r="N135" s="794"/>
      <c r="O135" s="47"/>
      <c r="P135" s="500" t="s">
        <v>840</v>
      </c>
      <c r="Q135" s="501"/>
      <c r="R135" s="501"/>
      <c r="S135" s="502"/>
      <c r="T135" s="410">
        <v>225</v>
      </c>
      <c r="U135" s="411"/>
      <c r="V135" s="412"/>
      <c r="W135" s="413"/>
      <c r="X135" s="408" t="str">
        <f t="shared" ref="X135" si="10">IF(T135*V135&gt;0,T135*V135,"")</f>
        <v/>
      </c>
      <c r="Y135" s="409"/>
    </row>
    <row r="136" spans="1:25" s="8" customFormat="1" ht="14.25" customHeight="1" outlineLevel="1" x14ac:dyDescent="0.25">
      <c r="A136" s="106" t="s">
        <v>94</v>
      </c>
      <c r="B136" s="135"/>
      <c r="C136" s="50"/>
      <c r="D136" s="50"/>
      <c r="E136" s="50"/>
      <c r="F136" s="627"/>
      <c r="G136" s="627"/>
      <c r="H136" s="627"/>
      <c r="I136" s="627"/>
      <c r="J136" s="627"/>
      <c r="K136" s="627"/>
      <c r="L136" s="413"/>
      <c r="M136" s="641"/>
      <c r="N136" s="642"/>
      <c r="O136" s="643"/>
      <c r="P136" s="421"/>
      <c r="Q136" s="422"/>
      <c r="R136" s="422"/>
      <c r="S136" s="423"/>
      <c r="T136" s="410"/>
      <c r="U136" s="411"/>
      <c r="V136" s="641"/>
      <c r="W136" s="643"/>
      <c r="X136" s="408" t="str">
        <f t="shared" si="9"/>
        <v/>
      </c>
      <c r="Y136" s="409"/>
    </row>
    <row r="137" spans="1:25" s="8" customFormat="1" ht="2.25" customHeight="1" outlineLevel="1" x14ac:dyDescent="0.25">
      <c r="A137" s="100"/>
      <c r="B137" s="54"/>
      <c r="C137" s="54"/>
      <c r="D137" s="54"/>
      <c r="E137" s="54"/>
      <c r="F137" s="45"/>
      <c r="G137" s="45"/>
      <c r="H137" s="45"/>
      <c r="I137" s="45"/>
      <c r="J137" s="45"/>
      <c r="K137" s="45"/>
      <c r="L137" s="130"/>
      <c r="M137" s="644"/>
      <c r="N137" s="645"/>
      <c r="O137" s="646"/>
      <c r="P137" s="421"/>
      <c r="Q137" s="422"/>
      <c r="R137" s="422"/>
      <c r="S137" s="423"/>
      <c r="T137" s="410"/>
      <c r="U137" s="411"/>
      <c r="V137" s="644"/>
      <c r="W137" s="646"/>
      <c r="X137" s="408"/>
      <c r="Y137" s="409"/>
    </row>
    <row r="138" spans="1:25" s="7" customFormat="1" ht="24" customHeight="1" x14ac:dyDescent="0.25">
      <c r="A138" s="635" t="s">
        <v>493</v>
      </c>
      <c r="B138" s="636"/>
      <c r="C138" s="636"/>
      <c r="D138" s="636"/>
      <c r="E138" s="636"/>
      <c r="F138" s="636"/>
      <c r="G138" s="636"/>
      <c r="H138" s="636"/>
      <c r="I138" s="636"/>
      <c r="J138" s="636"/>
      <c r="K138" s="636"/>
      <c r="L138" s="637"/>
      <c r="M138" s="638" t="s">
        <v>64</v>
      </c>
      <c r="N138" s="639"/>
      <c r="O138" s="640"/>
      <c r="P138" s="638" t="s">
        <v>65</v>
      </c>
      <c r="Q138" s="639"/>
      <c r="R138" s="639"/>
      <c r="S138" s="640"/>
      <c r="T138" s="649" t="s">
        <v>12</v>
      </c>
      <c r="U138" s="650"/>
      <c r="V138" s="647" t="s">
        <v>66</v>
      </c>
      <c r="W138" s="648"/>
      <c r="X138" s="649" t="s">
        <v>13</v>
      </c>
      <c r="Y138" s="724"/>
    </row>
    <row r="139" spans="1:25" s="8" customFormat="1" ht="1.9" customHeight="1" thickBot="1" x14ac:dyDescent="0.3">
      <c r="A139" s="245"/>
      <c r="B139" s="246"/>
      <c r="C139" s="246"/>
      <c r="D139" s="246"/>
      <c r="E139" s="246"/>
      <c r="F139" s="246"/>
      <c r="G139" s="246"/>
      <c r="H139" s="246"/>
      <c r="I139" s="246"/>
      <c r="J139" s="246"/>
      <c r="K139" s="246"/>
      <c r="L139" s="250"/>
      <c r="M139" s="247"/>
      <c r="N139" s="248"/>
      <c r="O139" s="249"/>
      <c r="P139" s="247"/>
      <c r="Q139" s="248"/>
      <c r="R139" s="248"/>
      <c r="S139" s="249"/>
      <c r="T139" s="631">
        <v>84.5</v>
      </c>
      <c r="U139" s="632" t="str">
        <f>IF(I142&lt;=15000,("X"),(""))</f>
        <v/>
      </c>
      <c r="V139" s="516"/>
      <c r="W139" s="517"/>
      <c r="X139" s="653" t="str">
        <f>IF(T139*V139&gt;0,(T139*V139),(""))</f>
        <v/>
      </c>
      <c r="Y139" s="654"/>
    </row>
    <row r="140" spans="1:25" s="7" customFormat="1" ht="15.75" customHeight="1" outlineLevel="1" thickBot="1" x14ac:dyDescent="0.3">
      <c r="A140" s="187" t="s">
        <v>523</v>
      </c>
      <c r="B140" s="169"/>
      <c r="C140" s="188"/>
      <c r="D140" s="188"/>
      <c r="E140" s="188"/>
      <c r="F140" s="188"/>
      <c r="G140" s="188"/>
      <c r="H140" s="242" t="s">
        <v>522</v>
      </c>
      <c r="I140" s="715" t="s">
        <v>526</v>
      </c>
      <c r="J140" s="716"/>
      <c r="K140" s="717"/>
      <c r="L140" s="242"/>
      <c r="M140" s="514" t="s">
        <v>524</v>
      </c>
      <c r="N140" s="495"/>
      <c r="O140" s="496"/>
      <c r="P140" s="494" t="s">
        <v>72</v>
      </c>
      <c r="Q140" s="495"/>
      <c r="R140" s="495"/>
      <c r="S140" s="496"/>
      <c r="T140" s="633"/>
      <c r="U140" s="634"/>
      <c r="V140" s="518"/>
      <c r="W140" s="519"/>
      <c r="X140" s="655"/>
      <c r="Y140" s="656"/>
    </row>
    <row r="141" spans="1:25" s="7" customFormat="1" ht="15.75" customHeight="1" outlineLevel="1" thickBot="1" x14ac:dyDescent="0.3">
      <c r="A141" s="187" t="s">
        <v>729</v>
      </c>
      <c r="B141" s="169"/>
      <c r="C141" s="235"/>
      <c r="D141" s="235"/>
      <c r="E141" s="235"/>
      <c r="F141" s="235"/>
      <c r="G141" s="235"/>
      <c r="H141" s="244" t="s">
        <v>521</v>
      </c>
      <c r="I141" s="715" t="s">
        <v>527</v>
      </c>
      <c r="J141" s="716"/>
      <c r="K141" s="717"/>
      <c r="L141" s="243"/>
      <c r="M141" s="494"/>
      <c r="N141" s="495"/>
      <c r="O141" s="496"/>
      <c r="P141" s="494"/>
      <c r="Q141" s="495"/>
      <c r="R141" s="495"/>
      <c r="S141" s="496"/>
      <c r="T141" s="253">
        <v>102.5</v>
      </c>
      <c r="U141" s="251" t="str">
        <f>IF(I142&gt;=30000,("X"),(""))</f>
        <v>X</v>
      </c>
      <c r="V141" s="414"/>
      <c r="W141" s="415"/>
      <c r="X141" s="408" t="str">
        <f>IF(T141*V141&gt;0,((T141*V141)),(""))</f>
        <v/>
      </c>
      <c r="Y141" s="409"/>
    </row>
    <row r="142" spans="1:25" s="7" customFormat="1" ht="15.75" customHeight="1" outlineLevel="1" thickBot="1" x14ac:dyDescent="0.3">
      <c r="A142" s="187" t="s">
        <v>730</v>
      </c>
      <c r="B142" s="169"/>
      <c r="C142" s="235"/>
      <c r="D142" s="235"/>
      <c r="E142" s="235"/>
      <c r="F142" s="188"/>
      <c r="G142" s="188"/>
      <c r="H142" s="236" t="s">
        <v>520</v>
      </c>
      <c r="I142" s="660">
        <v>30000</v>
      </c>
      <c r="J142" s="661"/>
      <c r="K142" s="662"/>
      <c r="L142" s="243"/>
      <c r="M142" s="494"/>
      <c r="N142" s="495"/>
      <c r="O142" s="496"/>
      <c r="P142" s="494"/>
      <c r="Q142" s="495"/>
      <c r="R142" s="495"/>
      <c r="S142" s="496"/>
      <c r="T142" s="254">
        <v>16</v>
      </c>
      <c r="U142" s="255">
        <f>IF(I143&gt;0,(I143/5000),("N/A"))</f>
        <v>0</v>
      </c>
      <c r="V142" s="414"/>
      <c r="W142" s="415"/>
      <c r="X142" s="447" t="str">
        <f>IF(T143*V142&gt;0,(T143*V142),(""))</f>
        <v/>
      </c>
      <c r="Y142" s="448"/>
    </row>
    <row r="143" spans="1:25" s="7" customFormat="1" ht="15.75" customHeight="1" outlineLevel="1" thickBot="1" x14ac:dyDescent="0.3">
      <c r="A143" s="187" t="s">
        <v>731</v>
      </c>
      <c r="B143" s="169"/>
      <c r="C143" s="235"/>
      <c r="D143" s="235"/>
      <c r="E143" s="235"/>
      <c r="F143" s="235"/>
      <c r="G143" s="235"/>
      <c r="H143" s="242" t="s">
        <v>525</v>
      </c>
      <c r="I143" s="660" t="str">
        <f>IF(I142&gt;30000,(I142-30000),("0"))</f>
        <v>0</v>
      </c>
      <c r="J143" s="716"/>
      <c r="K143" s="717"/>
      <c r="L143" s="243"/>
      <c r="M143" s="494"/>
      <c r="N143" s="495"/>
      <c r="O143" s="496"/>
      <c r="P143" s="494"/>
      <c r="Q143" s="495"/>
      <c r="R143" s="495"/>
      <c r="S143" s="496"/>
      <c r="T143" s="454">
        <f>T142*U142</f>
        <v>0</v>
      </c>
      <c r="U143" s="455"/>
      <c r="V143" s="516"/>
      <c r="W143" s="517"/>
      <c r="X143" s="718"/>
      <c r="Y143" s="719"/>
    </row>
    <row r="144" spans="1:25" s="7" customFormat="1" ht="3" customHeight="1" outlineLevel="1" x14ac:dyDescent="0.25">
      <c r="A144" s="143"/>
      <c r="B144" s="144"/>
      <c r="C144" s="237"/>
      <c r="D144" s="237"/>
      <c r="E144" s="237"/>
      <c r="F144" s="237"/>
      <c r="G144" s="237"/>
      <c r="H144" s="237"/>
      <c r="I144" s="237"/>
      <c r="J144" s="237"/>
      <c r="K144" s="237"/>
      <c r="L144" s="238"/>
      <c r="M144" s="497"/>
      <c r="N144" s="498"/>
      <c r="O144" s="499"/>
      <c r="P144" s="497"/>
      <c r="Q144" s="498"/>
      <c r="R144" s="498"/>
      <c r="S144" s="499"/>
      <c r="T144" s="456"/>
      <c r="U144" s="457"/>
      <c r="V144" s="518"/>
      <c r="W144" s="519"/>
      <c r="X144" s="449"/>
      <c r="Y144" s="450"/>
    </row>
    <row r="145" spans="1:26" s="7" customFormat="1" ht="16.5" customHeight="1" outlineLevel="1" x14ac:dyDescent="0.25">
      <c r="A145" s="69" t="s">
        <v>218</v>
      </c>
      <c r="B145" s="102"/>
      <c r="C145" s="42"/>
      <c r="D145" s="42"/>
      <c r="E145" s="42"/>
      <c r="F145" s="42"/>
      <c r="G145" s="42"/>
      <c r="H145" s="42"/>
      <c r="I145" s="42"/>
      <c r="J145" s="42"/>
      <c r="K145" s="42"/>
      <c r="L145" s="43"/>
      <c r="M145" s="59" t="s">
        <v>327</v>
      </c>
      <c r="N145" s="48"/>
      <c r="O145" s="43"/>
      <c r="P145" s="485" t="s">
        <v>73</v>
      </c>
      <c r="Q145" s="486"/>
      <c r="R145" s="486"/>
      <c r="S145" s="487"/>
      <c r="T145" s="426">
        <v>60</v>
      </c>
      <c r="U145" s="427"/>
      <c r="V145" s="414"/>
      <c r="W145" s="415"/>
      <c r="X145" s="419" t="str">
        <f t="shared" ref="X145:X161" si="11">IF(T145*V145&gt;0,T145*V145,"")</f>
        <v/>
      </c>
      <c r="Y145" s="420"/>
    </row>
    <row r="146" spans="1:26" s="7" customFormat="1" ht="16.5" customHeight="1" outlineLevel="1" x14ac:dyDescent="0.25">
      <c r="A146" s="104" t="s">
        <v>219</v>
      </c>
      <c r="B146" s="103"/>
      <c r="C146" s="45"/>
      <c r="D146" s="45"/>
      <c r="E146" s="45"/>
      <c r="F146" s="45"/>
      <c r="G146" s="45"/>
      <c r="H146" s="45"/>
      <c r="I146" s="45"/>
      <c r="J146" s="45"/>
      <c r="K146" s="45"/>
      <c r="L146" s="47"/>
      <c r="M146" s="59" t="s">
        <v>327</v>
      </c>
      <c r="N146" s="48"/>
      <c r="O146" s="47"/>
      <c r="P146" s="416" t="s">
        <v>73</v>
      </c>
      <c r="Q146" s="417"/>
      <c r="R146" s="417"/>
      <c r="S146" s="418"/>
      <c r="T146" s="410">
        <v>96.5</v>
      </c>
      <c r="U146" s="411"/>
      <c r="V146" s="412"/>
      <c r="W146" s="413"/>
      <c r="X146" s="408" t="str">
        <f t="shared" si="11"/>
        <v/>
      </c>
      <c r="Y146" s="409"/>
    </row>
    <row r="147" spans="1:26" s="7" customFormat="1" ht="15.75" customHeight="1" outlineLevel="1" x14ac:dyDescent="0.25">
      <c r="A147" s="104" t="s">
        <v>279</v>
      </c>
      <c r="B147" s="103"/>
      <c r="C147" s="45"/>
      <c r="D147" s="45"/>
      <c r="E147" s="45"/>
      <c r="F147" s="45"/>
      <c r="G147" s="45"/>
      <c r="H147" s="45"/>
      <c r="I147" s="45"/>
      <c r="J147" s="45"/>
      <c r="K147" s="45"/>
      <c r="L147" s="47"/>
      <c r="M147" s="59" t="s">
        <v>280</v>
      </c>
      <c r="N147" s="48"/>
      <c r="O147" s="47"/>
      <c r="P147" s="416" t="s">
        <v>73</v>
      </c>
      <c r="Q147" s="417"/>
      <c r="R147" s="417"/>
      <c r="S147" s="418"/>
      <c r="T147" s="410">
        <v>45</v>
      </c>
      <c r="U147" s="411"/>
      <c r="V147" s="412"/>
      <c r="W147" s="413"/>
      <c r="X147" s="408" t="str">
        <f t="shared" si="11"/>
        <v/>
      </c>
      <c r="Y147" s="409"/>
    </row>
    <row r="148" spans="1:26" s="7" customFormat="1" ht="31.5" customHeight="1" outlineLevel="1" x14ac:dyDescent="0.2">
      <c r="A148" s="720" t="s">
        <v>654</v>
      </c>
      <c r="B148" s="721"/>
      <c r="C148" s="721"/>
      <c r="D148" s="721"/>
      <c r="E148" s="721"/>
      <c r="F148" s="721"/>
      <c r="G148" s="721"/>
      <c r="H148" s="721"/>
      <c r="I148" s="721"/>
      <c r="J148" s="721"/>
      <c r="K148" s="721"/>
      <c r="L148" s="722"/>
      <c r="M148" s="290" t="s">
        <v>653</v>
      </c>
      <c r="N148" s="291"/>
      <c r="O148" s="292"/>
      <c r="P148" s="451" t="s">
        <v>31</v>
      </c>
      <c r="Q148" s="452"/>
      <c r="R148" s="452"/>
      <c r="S148" s="453"/>
      <c r="T148" s="468">
        <v>24</v>
      </c>
      <c r="U148" s="469"/>
      <c r="V148" s="470"/>
      <c r="W148" s="471"/>
      <c r="X148" s="472" t="str">
        <f t="shared" si="11"/>
        <v/>
      </c>
      <c r="Y148" s="473"/>
    </row>
    <row r="149" spans="1:26" s="7" customFormat="1" ht="16.5" customHeight="1" outlineLevel="1" x14ac:dyDescent="0.25">
      <c r="A149" s="104" t="s">
        <v>229</v>
      </c>
      <c r="B149" s="103"/>
      <c r="C149" s="45"/>
      <c r="D149" s="45"/>
      <c r="E149" s="45"/>
      <c r="F149" s="45"/>
      <c r="G149" s="45"/>
      <c r="H149" s="45"/>
      <c r="I149" s="52"/>
      <c r="J149" s="45"/>
      <c r="K149" s="45"/>
      <c r="L149" s="203"/>
      <c r="M149" s="59" t="s">
        <v>331</v>
      </c>
      <c r="N149" s="48"/>
      <c r="O149" s="47"/>
      <c r="P149" s="416" t="s">
        <v>31</v>
      </c>
      <c r="Q149" s="417"/>
      <c r="R149" s="417"/>
      <c r="S149" s="418"/>
      <c r="T149" s="410">
        <v>72.5</v>
      </c>
      <c r="U149" s="411"/>
      <c r="V149" s="412"/>
      <c r="W149" s="413"/>
      <c r="X149" s="408" t="str">
        <f t="shared" si="11"/>
        <v/>
      </c>
      <c r="Y149" s="409"/>
      <c r="Z149" s="176"/>
    </row>
    <row r="150" spans="1:26" s="7" customFormat="1" ht="16.5" customHeight="1" outlineLevel="1" x14ac:dyDescent="0.25">
      <c r="A150" s="104" t="s">
        <v>230</v>
      </c>
      <c r="B150" s="103"/>
      <c r="C150" s="45"/>
      <c r="D150" s="45"/>
      <c r="E150" s="45"/>
      <c r="F150" s="45"/>
      <c r="G150" s="45"/>
      <c r="H150" s="45"/>
      <c r="I150" s="52"/>
      <c r="J150" s="45"/>
      <c r="K150" s="45"/>
      <c r="L150" s="203"/>
      <c r="M150" s="59" t="s">
        <v>694</v>
      </c>
      <c r="N150" s="48"/>
      <c r="O150" s="47"/>
      <c r="P150" s="416" t="s">
        <v>31</v>
      </c>
      <c r="Q150" s="417"/>
      <c r="R150" s="417"/>
      <c r="S150" s="418"/>
      <c r="T150" s="410">
        <v>72.5</v>
      </c>
      <c r="U150" s="411"/>
      <c r="V150" s="412"/>
      <c r="W150" s="413"/>
      <c r="X150" s="408" t="str">
        <f t="shared" si="11"/>
        <v/>
      </c>
      <c r="Y150" s="409"/>
      <c r="Z150" s="176"/>
    </row>
    <row r="151" spans="1:26" s="7" customFormat="1" ht="16.5" customHeight="1" outlineLevel="1" x14ac:dyDescent="0.25">
      <c r="A151" s="104" t="s">
        <v>213</v>
      </c>
      <c r="B151" s="103"/>
      <c r="C151" s="45"/>
      <c r="D151" s="45"/>
      <c r="E151" s="45"/>
      <c r="F151" s="45"/>
      <c r="G151" s="45"/>
      <c r="H151" s="45"/>
      <c r="I151" s="52"/>
      <c r="J151" s="45"/>
      <c r="K151" s="45"/>
      <c r="L151" s="203"/>
      <c r="M151" s="155" t="s">
        <v>324</v>
      </c>
      <c r="N151" s="154"/>
      <c r="O151" s="47"/>
      <c r="P151" s="416" t="s">
        <v>31</v>
      </c>
      <c r="Q151" s="417"/>
      <c r="R151" s="417"/>
      <c r="S151" s="418"/>
      <c r="T151" s="410">
        <v>72.5</v>
      </c>
      <c r="U151" s="411"/>
      <c r="V151" s="412"/>
      <c r="W151" s="413"/>
      <c r="X151" s="408" t="str">
        <f t="shared" si="11"/>
        <v/>
      </c>
      <c r="Y151" s="409"/>
    </row>
    <row r="152" spans="1:26" s="7" customFormat="1" ht="15.75" customHeight="1" outlineLevel="1" x14ac:dyDescent="0.25">
      <c r="A152" s="104" t="s">
        <v>44</v>
      </c>
      <c r="B152" s="103"/>
      <c r="C152" s="45"/>
      <c r="D152" s="45"/>
      <c r="E152" s="45"/>
      <c r="F152" s="45"/>
      <c r="G152" s="45"/>
      <c r="H152" s="45"/>
      <c r="I152" s="45"/>
      <c r="J152" s="45"/>
      <c r="K152" s="45"/>
      <c r="L152" s="203" t="s">
        <v>91</v>
      </c>
      <c r="M152" s="155" t="s">
        <v>322</v>
      </c>
      <c r="N152" s="154"/>
      <c r="O152" s="47"/>
      <c r="P152" s="421" t="s">
        <v>72</v>
      </c>
      <c r="Q152" s="422"/>
      <c r="R152" s="422"/>
      <c r="S152" s="423"/>
      <c r="T152" s="410">
        <v>42.25</v>
      </c>
      <c r="U152" s="411"/>
      <c r="V152" s="412"/>
      <c r="W152" s="413"/>
      <c r="X152" s="408" t="str">
        <f t="shared" si="11"/>
        <v/>
      </c>
      <c r="Y152" s="409"/>
    </row>
    <row r="153" spans="1:26" s="7" customFormat="1" ht="16.5" customHeight="1" outlineLevel="1" x14ac:dyDescent="0.25">
      <c r="A153" s="104" t="s">
        <v>655</v>
      </c>
      <c r="B153" s="103"/>
      <c r="C153" s="45"/>
      <c r="D153" s="45"/>
      <c r="E153" s="45"/>
      <c r="F153" s="45"/>
      <c r="G153" s="45"/>
      <c r="H153" s="45"/>
      <c r="I153" s="52"/>
      <c r="J153" s="45"/>
      <c r="K153" s="45"/>
      <c r="L153" s="203" t="s">
        <v>91</v>
      </c>
      <c r="M153" s="59" t="s">
        <v>330</v>
      </c>
      <c r="N153" s="48"/>
      <c r="O153" s="47"/>
      <c r="P153" s="416" t="s">
        <v>31</v>
      </c>
      <c r="Q153" s="417"/>
      <c r="R153" s="417"/>
      <c r="S153" s="418"/>
      <c r="T153" s="410">
        <v>42.25</v>
      </c>
      <c r="U153" s="411"/>
      <c r="V153" s="412"/>
      <c r="W153" s="413"/>
      <c r="X153" s="408" t="str">
        <f t="shared" si="11"/>
        <v/>
      </c>
      <c r="Y153" s="409"/>
    </row>
    <row r="154" spans="1:26" s="7" customFormat="1" ht="16.5" customHeight="1" outlineLevel="1" x14ac:dyDescent="0.25">
      <c r="A154" s="104" t="s">
        <v>686</v>
      </c>
      <c r="B154" s="103"/>
      <c r="C154" s="45"/>
      <c r="D154" s="45"/>
      <c r="E154" s="45"/>
      <c r="F154" s="45"/>
      <c r="G154" s="45"/>
      <c r="H154" s="45"/>
      <c r="I154" s="52"/>
      <c r="J154" s="45"/>
      <c r="K154" s="45"/>
      <c r="L154" s="203" t="s">
        <v>91</v>
      </c>
      <c r="M154" s="59" t="s">
        <v>330</v>
      </c>
      <c r="N154" s="48"/>
      <c r="O154" s="47"/>
      <c r="P154" s="416" t="s">
        <v>31</v>
      </c>
      <c r="Q154" s="417"/>
      <c r="R154" s="417"/>
      <c r="S154" s="418"/>
      <c r="T154" s="410">
        <v>42.25</v>
      </c>
      <c r="U154" s="411"/>
      <c r="V154" s="412"/>
      <c r="W154" s="413"/>
      <c r="X154" s="408" t="str">
        <f t="shared" si="11"/>
        <v/>
      </c>
      <c r="Y154" s="409"/>
    </row>
    <row r="155" spans="1:26" s="7" customFormat="1" ht="16.5" customHeight="1" outlineLevel="1" x14ac:dyDescent="0.25">
      <c r="A155" s="104" t="s">
        <v>46</v>
      </c>
      <c r="B155" s="103"/>
      <c r="C155" s="45"/>
      <c r="D155" s="45"/>
      <c r="E155" s="45"/>
      <c r="F155" s="45"/>
      <c r="G155" s="45"/>
      <c r="H155" s="45"/>
      <c r="I155" s="52"/>
      <c r="J155" s="45"/>
      <c r="K155" s="45"/>
      <c r="L155" s="47"/>
      <c r="M155" s="155" t="s">
        <v>325</v>
      </c>
      <c r="N155" s="154"/>
      <c r="O155" s="47"/>
      <c r="P155" s="416" t="s">
        <v>31</v>
      </c>
      <c r="Q155" s="417"/>
      <c r="R155" s="417"/>
      <c r="S155" s="418"/>
      <c r="T155" s="410">
        <v>42.25</v>
      </c>
      <c r="U155" s="411"/>
      <c r="V155" s="412"/>
      <c r="W155" s="413"/>
      <c r="X155" s="408" t="str">
        <f t="shared" si="11"/>
        <v/>
      </c>
      <c r="Y155" s="409"/>
    </row>
    <row r="156" spans="1:26" s="7" customFormat="1" ht="16.5" customHeight="1" outlineLevel="1" x14ac:dyDescent="0.25">
      <c r="A156" s="104" t="s">
        <v>47</v>
      </c>
      <c r="B156" s="103"/>
      <c r="C156" s="45"/>
      <c r="D156" s="45"/>
      <c r="E156" s="45"/>
      <c r="F156" s="45"/>
      <c r="G156" s="45"/>
      <c r="H156" s="45"/>
      <c r="I156" s="52"/>
      <c r="J156" s="45"/>
      <c r="K156" s="45"/>
      <c r="L156" s="203" t="s">
        <v>91</v>
      </c>
      <c r="M156" s="155" t="s">
        <v>326</v>
      </c>
      <c r="N156" s="154"/>
      <c r="O156" s="47"/>
      <c r="P156" s="416" t="s">
        <v>31</v>
      </c>
      <c r="Q156" s="417"/>
      <c r="R156" s="417"/>
      <c r="S156" s="418"/>
      <c r="T156" s="410">
        <v>42.25</v>
      </c>
      <c r="U156" s="411"/>
      <c r="V156" s="412"/>
      <c r="W156" s="413"/>
      <c r="X156" s="408" t="str">
        <f t="shared" si="11"/>
        <v/>
      </c>
      <c r="Y156" s="409"/>
    </row>
    <row r="157" spans="1:26" s="7" customFormat="1" ht="15.75" customHeight="1" outlineLevel="1" x14ac:dyDescent="0.25">
      <c r="A157" s="104" t="s">
        <v>211</v>
      </c>
      <c r="B157" s="102"/>
      <c r="C157" s="42"/>
      <c r="D157" s="42"/>
      <c r="E157" s="42"/>
      <c r="F157" s="42"/>
      <c r="G157" s="42"/>
      <c r="H157" s="42"/>
      <c r="I157" s="42"/>
      <c r="J157" s="42"/>
      <c r="K157" s="42"/>
      <c r="L157" s="43"/>
      <c r="M157" s="60" t="s">
        <v>316</v>
      </c>
      <c r="N157" s="44"/>
      <c r="O157" s="43"/>
      <c r="P157" s="421" t="s">
        <v>72</v>
      </c>
      <c r="Q157" s="422"/>
      <c r="R157" s="422"/>
      <c r="S157" s="423"/>
      <c r="T157" s="426">
        <v>29.25</v>
      </c>
      <c r="U157" s="427"/>
      <c r="V157" s="414"/>
      <c r="W157" s="415"/>
      <c r="X157" s="419" t="str">
        <f t="shared" si="11"/>
        <v/>
      </c>
      <c r="Y157" s="420"/>
    </row>
    <row r="158" spans="1:26" s="7" customFormat="1" ht="15.75" customHeight="1" outlineLevel="1" x14ac:dyDescent="0.25">
      <c r="A158" s="104" t="s">
        <v>15</v>
      </c>
      <c r="B158" s="102"/>
      <c r="C158" s="42"/>
      <c r="D158" s="42"/>
      <c r="E158" s="42"/>
      <c r="F158" s="42"/>
      <c r="G158" s="42"/>
      <c r="H158" s="42"/>
      <c r="I158" s="42"/>
      <c r="J158" s="42"/>
      <c r="K158" s="42"/>
      <c r="L158" s="43"/>
      <c r="M158" s="60" t="s">
        <v>317</v>
      </c>
      <c r="N158" s="44"/>
      <c r="O158" s="43"/>
      <c r="P158" s="421" t="s">
        <v>72</v>
      </c>
      <c r="Q158" s="422"/>
      <c r="R158" s="422"/>
      <c r="S158" s="423"/>
      <c r="T158" s="426">
        <v>14.5</v>
      </c>
      <c r="U158" s="427"/>
      <c r="V158" s="414"/>
      <c r="W158" s="415"/>
      <c r="X158" s="419" t="str">
        <f t="shared" si="11"/>
        <v/>
      </c>
      <c r="Y158" s="420"/>
    </row>
    <row r="159" spans="1:26" s="7" customFormat="1" ht="15.75" customHeight="1" outlineLevel="1" x14ac:dyDescent="0.25">
      <c r="A159" s="69" t="s">
        <v>217</v>
      </c>
      <c r="B159" s="102"/>
      <c r="C159" s="42"/>
      <c r="D159" s="42"/>
      <c r="E159" s="42"/>
      <c r="F159" s="42"/>
      <c r="G159" s="42"/>
      <c r="H159" s="42"/>
      <c r="I159" s="42"/>
      <c r="J159" s="42"/>
      <c r="K159" s="42"/>
      <c r="L159" s="43"/>
      <c r="M159" s="60" t="s">
        <v>328</v>
      </c>
      <c r="N159" s="44"/>
      <c r="O159" s="43"/>
      <c r="P159" s="416" t="s">
        <v>210</v>
      </c>
      <c r="Q159" s="417"/>
      <c r="R159" s="417"/>
      <c r="S159" s="418"/>
      <c r="T159" s="426">
        <v>14.5</v>
      </c>
      <c r="U159" s="427"/>
      <c r="V159" s="414"/>
      <c r="W159" s="415"/>
      <c r="X159" s="419" t="str">
        <f t="shared" si="11"/>
        <v/>
      </c>
      <c r="Y159" s="420"/>
    </row>
    <row r="160" spans="1:26" s="7" customFormat="1" ht="15.75" customHeight="1" outlineLevel="1" x14ac:dyDescent="0.25">
      <c r="A160" s="104" t="s">
        <v>8</v>
      </c>
      <c r="B160" s="103"/>
      <c r="C160" s="45"/>
      <c r="D160" s="45"/>
      <c r="E160" s="45"/>
      <c r="F160" s="45"/>
      <c r="G160" s="45"/>
      <c r="H160" s="45"/>
      <c r="I160" s="45"/>
      <c r="J160" s="45"/>
      <c r="K160" s="45"/>
      <c r="L160" s="47"/>
      <c r="M160" s="59" t="s">
        <v>318</v>
      </c>
      <c r="N160" s="48"/>
      <c r="O160" s="47"/>
      <c r="P160" s="416" t="s">
        <v>210</v>
      </c>
      <c r="Q160" s="417"/>
      <c r="R160" s="417"/>
      <c r="S160" s="418"/>
      <c r="T160" s="426">
        <v>14.5</v>
      </c>
      <c r="U160" s="427"/>
      <c r="V160" s="414"/>
      <c r="W160" s="415"/>
      <c r="X160" s="408" t="str">
        <f t="shared" si="11"/>
        <v/>
      </c>
      <c r="Y160" s="409"/>
    </row>
    <row r="161" spans="1:25" s="7" customFormat="1" ht="15.75" customHeight="1" outlineLevel="1" x14ac:dyDescent="0.25">
      <c r="A161" s="104" t="s">
        <v>208</v>
      </c>
      <c r="B161" s="103"/>
      <c r="C161" s="45"/>
      <c r="D161" s="45"/>
      <c r="E161" s="45"/>
      <c r="F161" s="45"/>
      <c r="G161" s="45"/>
      <c r="H161" s="45"/>
      <c r="I161" s="45"/>
      <c r="J161" s="45"/>
      <c r="K161" s="45"/>
      <c r="L161" s="47"/>
      <c r="M161" s="772" t="s">
        <v>319</v>
      </c>
      <c r="N161" s="773"/>
      <c r="O161" s="774"/>
      <c r="P161" s="416" t="s">
        <v>210</v>
      </c>
      <c r="Q161" s="417"/>
      <c r="R161" s="417"/>
      <c r="S161" s="418"/>
      <c r="T161" s="410">
        <v>20.5</v>
      </c>
      <c r="U161" s="411"/>
      <c r="V161" s="414"/>
      <c r="W161" s="415"/>
      <c r="X161" s="408" t="str">
        <f t="shared" si="11"/>
        <v/>
      </c>
      <c r="Y161" s="409"/>
    </row>
    <row r="162" spans="1:25" s="7" customFormat="1" ht="14.25" customHeight="1" outlineLevel="1" x14ac:dyDescent="0.25">
      <c r="A162" s="106" t="s">
        <v>209</v>
      </c>
      <c r="B162" s="135"/>
      <c r="C162" s="50"/>
      <c r="D162" s="50"/>
      <c r="E162" s="50"/>
      <c r="F162" s="50"/>
      <c r="G162" s="50"/>
      <c r="H162" s="123" t="s">
        <v>155</v>
      </c>
      <c r="I162" s="133"/>
      <c r="J162" s="134"/>
      <c r="K162" s="134"/>
      <c r="L162" s="110" t="s">
        <v>732</v>
      </c>
      <c r="M162" s="587" t="s">
        <v>320</v>
      </c>
      <c r="N162" s="591"/>
      <c r="O162" s="592"/>
      <c r="P162" s="485" t="s">
        <v>210</v>
      </c>
      <c r="Q162" s="486"/>
      <c r="R162" s="486"/>
      <c r="S162" s="487"/>
      <c r="T162" s="547">
        <v>3</v>
      </c>
      <c r="U162" s="484" t="str">
        <f>IF(I162&gt;0,I162,"")</f>
        <v/>
      </c>
      <c r="V162" s="516"/>
      <c r="W162" s="517"/>
      <c r="X162" s="419" t="str">
        <f>IF(T162*V162&gt;0,T162*V162*U162,"")</f>
        <v/>
      </c>
      <c r="Y162" s="420"/>
    </row>
    <row r="163" spans="1:25" s="7" customFormat="1" ht="3" customHeight="1" outlineLevel="1" x14ac:dyDescent="0.25">
      <c r="A163" s="70"/>
      <c r="B163" s="122"/>
      <c r="C163" s="64"/>
      <c r="D163" s="64"/>
      <c r="E163" s="64"/>
      <c r="F163" s="64"/>
      <c r="G163" s="64"/>
      <c r="H163" s="64"/>
      <c r="I163" s="42"/>
      <c r="J163" s="64"/>
      <c r="K163" s="64"/>
      <c r="L163" s="65"/>
      <c r="M163" s="589"/>
      <c r="N163" s="597"/>
      <c r="O163" s="598"/>
      <c r="P163" s="485"/>
      <c r="Q163" s="486"/>
      <c r="R163" s="486"/>
      <c r="S163" s="487"/>
      <c r="T163" s="547"/>
      <c r="U163" s="484"/>
      <c r="V163" s="518"/>
      <c r="W163" s="519"/>
      <c r="X163" s="419"/>
      <c r="Y163" s="420"/>
    </row>
    <row r="164" spans="1:25" s="7" customFormat="1" ht="14.25" customHeight="1" outlineLevel="1" x14ac:dyDescent="0.25">
      <c r="A164" s="105" t="s">
        <v>214</v>
      </c>
      <c r="B164" s="134"/>
      <c r="C164" s="49"/>
      <c r="D164" s="49"/>
      <c r="E164" s="49"/>
      <c r="F164" s="49"/>
      <c r="G164" s="49"/>
      <c r="H164" s="67" t="s">
        <v>165</v>
      </c>
      <c r="I164" s="404">
        <v>40</v>
      </c>
      <c r="J164" s="800"/>
      <c r="K164" s="800"/>
      <c r="L164" s="110" t="s">
        <v>732</v>
      </c>
      <c r="M164" s="62" t="s">
        <v>329</v>
      </c>
      <c r="N164" s="156"/>
      <c r="O164" s="61"/>
      <c r="P164" s="485" t="s">
        <v>210</v>
      </c>
      <c r="Q164" s="486"/>
      <c r="R164" s="486"/>
      <c r="S164" s="487"/>
      <c r="T164" s="631">
        <f>I164*3</f>
        <v>120</v>
      </c>
      <c r="U164" s="632"/>
      <c r="V164" s="516"/>
      <c r="W164" s="517"/>
      <c r="X164" s="419" t="str">
        <f>IF(T164*V164&gt;0,T164*V164,"")</f>
        <v/>
      </c>
      <c r="Y164" s="420"/>
    </row>
    <row r="165" spans="1:25" s="7" customFormat="1" ht="3" customHeight="1" outlineLevel="1" x14ac:dyDescent="0.25">
      <c r="A165" s="63"/>
      <c r="B165" s="64"/>
      <c r="C165" s="64"/>
      <c r="D165" s="64"/>
      <c r="E165" s="64"/>
      <c r="F165" s="64"/>
      <c r="G165" s="64"/>
      <c r="H165" s="64"/>
      <c r="I165" s="42"/>
      <c r="J165" s="64"/>
      <c r="K165" s="64"/>
      <c r="L165" s="351"/>
      <c r="M165" s="71"/>
      <c r="N165" s="161"/>
      <c r="O165" s="65"/>
      <c r="P165" s="485"/>
      <c r="Q165" s="486"/>
      <c r="R165" s="486"/>
      <c r="S165" s="487"/>
      <c r="T165" s="633"/>
      <c r="U165" s="634"/>
      <c r="V165" s="518"/>
      <c r="W165" s="519"/>
      <c r="X165" s="419"/>
      <c r="Y165" s="420"/>
    </row>
    <row r="166" spans="1:25" s="7" customFormat="1" ht="14.25" customHeight="1" outlineLevel="1" x14ac:dyDescent="0.25">
      <c r="A166" s="105" t="s">
        <v>215</v>
      </c>
      <c r="B166" s="134"/>
      <c r="C166" s="49"/>
      <c r="D166" s="49"/>
      <c r="E166" s="49"/>
      <c r="F166" s="49"/>
      <c r="G166" s="49"/>
      <c r="H166" s="67" t="s">
        <v>165</v>
      </c>
      <c r="I166" s="404">
        <v>40</v>
      </c>
      <c r="J166" s="800"/>
      <c r="K166" s="800"/>
      <c r="L166" s="110" t="s">
        <v>732</v>
      </c>
      <c r="M166" s="62" t="s">
        <v>329</v>
      </c>
      <c r="N166" s="156"/>
      <c r="O166" s="61"/>
      <c r="P166" s="485" t="s">
        <v>210</v>
      </c>
      <c r="Q166" s="486"/>
      <c r="R166" s="486"/>
      <c r="S166" s="487"/>
      <c r="T166" s="631">
        <f>I166*3</f>
        <v>120</v>
      </c>
      <c r="U166" s="632"/>
      <c r="V166" s="516"/>
      <c r="W166" s="517"/>
      <c r="X166" s="419" t="str">
        <f>IF(T166*V166&gt;0,T166*V166,"")</f>
        <v/>
      </c>
      <c r="Y166" s="420"/>
    </row>
    <row r="167" spans="1:25" s="7" customFormat="1" ht="3" customHeight="1" outlineLevel="1" x14ac:dyDescent="0.25">
      <c r="A167" s="63"/>
      <c r="B167" s="64"/>
      <c r="C167" s="64"/>
      <c r="D167" s="64"/>
      <c r="E167" s="64"/>
      <c r="F167" s="64"/>
      <c r="G167" s="64"/>
      <c r="H167" s="64"/>
      <c r="I167" s="42"/>
      <c r="J167" s="64"/>
      <c r="K167" s="64"/>
      <c r="L167" s="351"/>
      <c r="M167" s="71"/>
      <c r="N167" s="161"/>
      <c r="O167" s="65"/>
      <c r="P167" s="485"/>
      <c r="Q167" s="486"/>
      <c r="R167" s="486"/>
      <c r="S167" s="487"/>
      <c r="T167" s="633"/>
      <c r="U167" s="634"/>
      <c r="V167" s="518"/>
      <c r="W167" s="519"/>
      <c r="X167" s="419"/>
      <c r="Y167" s="420"/>
    </row>
    <row r="168" spans="1:25" s="7" customFormat="1" ht="14.25" customHeight="1" outlineLevel="1" x14ac:dyDescent="0.25">
      <c r="A168" s="105" t="s">
        <v>216</v>
      </c>
      <c r="B168" s="134"/>
      <c r="C168" s="49"/>
      <c r="D168" s="49"/>
      <c r="E168" s="49"/>
      <c r="F168" s="49"/>
      <c r="G168" s="49"/>
      <c r="H168" s="67" t="s">
        <v>165</v>
      </c>
      <c r="I168" s="404">
        <v>60</v>
      </c>
      <c r="J168" s="800"/>
      <c r="K168" s="800"/>
      <c r="L168" s="110" t="s">
        <v>732</v>
      </c>
      <c r="M168" s="62" t="s">
        <v>329</v>
      </c>
      <c r="N168" s="156"/>
      <c r="O168" s="61"/>
      <c r="P168" s="485" t="s">
        <v>210</v>
      </c>
      <c r="Q168" s="486"/>
      <c r="R168" s="486"/>
      <c r="S168" s="487"/>
      <c r="T168" s="631">
        <f>I168*3</f>
        <v>180</v>
      </c>
      <c r="U168" s="632"/>
      <c r="V168" s="516"/>
      <c r="W168" s="517"/>
      <c r="X168" s="419" t="str">
        <f>IF(T168*V168&gt;0,T168*V168,"")</f>
        <v/>
      </c>
      <c r="Y168" s="420"/>
    </row>
    <row r="169" spans="1:25" s="7" customFormat="1" ht="3" customHeight="1" outlineLevel="1" x14ac:dyDescent="0.25">
      <c r="A169" s="63"/>
      <c r="B169" s="64"/>
      <c r="C169" s="64"/>
      <c r="D169" s="64"/>
      <c r="E169" s="64"/>
      <c r="F169" s="64"/>
      <c r="G169" s="64"/>
      <c r="H169" s="64"/>
      <c r="I169" s="42"/>
      <c r="J169" s="64"/>
      <c r="K169" s="64"/>
      <c r="L169" s="65"/>
      <c r="M169" s="71"/>
      <c r="N169" s="161"/>
      <c r="O169" s="65"/>
      <c r="P169" s="485"/>
      <c r="Q169" s="486"/>
      <c r="R169" s="486"/>
      <c r="S169" s="487"/>
      <c r="T169" s="633"/>
      <c r="U169" s="634"/>
      <c r="V169" s="518"/>
      <c r="W169" s="519"/>
      <c r="X169" s="419"/>
      <c r="Y169" s="420"/>
    </row>
    <row r="170" spans="1:25" s="7" customFormat="1" ht="15.75" customHeight="1" outlineLevel="1" x14ac:dyDescent="0.25">
      <c r="A170" s="104" t="s">
        <v>75</v>
      </c>
      <c r="B170" s="102"/>
      <c r="C170" s="42"/>
      <c r="D170" s="42"/>
      <c r="E170" s="42"/>
      <c r="F170" s="42"/>
      <c r="G170" s="42"/>
      <c r="H170" s="42"/>
      <c r="I170" s="42"/>
      <c r="J170" s="42"/>
      <c r="K170" s="42"/>
      <c r="L170" s="43"/>
      <c r="M170" s="44" t="s">
        <v>321</v>
      </c>
      <c r="N170" s="44"/>
      <c r="O170" s="43"/>
      <c r="P170" s="421" t="s">
        <v>72</v>
      </c>
      <c r="Q170" s="422"/>
      <c r="R170" s="422"/>
      <c r="S170" s="423"/>
      <c r="T170" s="426">
        <v>14.5</v>
      </c>
      <c r="U170" s="427"/>
      <c r="V170" s="414"/>
      <c r="W170" s="415"/>
      <c r="X170" s="419" t="str">
        <f t="shared" ref="X170:X174" si="12">IF(T170*V170&gt;0,T170*V170,"")</f>
        <v/>
      </c>
      <c r="Y170" s="420"/>
    </row>
    <row r="171" spans="1:25" s="7" customFormat="1" ht="15.75" customHeight="1" outlineLevel="1" x14ac:dyDescent="0.25">
      <c r="A171" s="104" t="s">
        <v>212</v>
      </c>
      <c r="B171" s="45"/>
      <c r="C171" s="46"/>
      <c r="D171" s="45"/>
      <c r="E171" s="45"/>
      <c r="F171" s="103"/>
      <c r="G171" s="103"/>
      <c r="H171" s="45"/>
      <c r="I171" s="45"/>
      <c r="J171" s="45"/>
      <c r="K171" s="45"/>
      <c r="L171" s="47"/>
      <c r="M171" s="154" t="s">
        <v>323</v>
      </c>
      <c r="N171" s="154"/>
      <c r="O171" s="47"/>
      <c r="P171" s="416" t="s">
        <v>283</v>
      </c>
      <c r="Q171" s="417"/>
      <c r="R171" s="417"/>
      <c r="S171" s="418"/>
      <c r="T171" s="410">
        <v>24</v>
      </c>
      <c r="U171" s="411"/>
      <c r="V171" s="412"/>
      <c r="W171" s="413"/>
      <c r="X171" s="408" t="str">
        <f t="shared" si="12"/>
        <v/>
      </c>
      <c r="Y171" s="409"/>
    </row>
    <row r="172" spans="1:25" s="7" customFormat="1" ht="15.75" customHeight="1" outlineLevel="1" x14ac:dyDescent="0.25">
      <c r="A172" s="104" t="s">
        <v>410</v>
      </c>
      <c r="B172" s="45"/>
      <c r="C172" s="46"/>
      <c r="D172" s="45"/>
      <c r="E172" s="45"/>
      <c r="F172" s="103"/>
      <c r="G172" s="103"/>
      <c r="H172" s="45"/>
      <c r="I172" s="45"/>
      <c r="J172" s="45"/>
      <c r="K172" s="45"/>
      <c r="L172" s="47"/>
      <c r="M172" s="154" t="s">
        <v>398</v>
      </c>
      <c r="N172" s="154"/>
      <c r="O172" s="47"/>
      <c r="P172" s="416" t="s">
        <v>283</v>
      </c>
      <c r="Q172" s="417"/>
      <c r="R172" s="417"/>
      <c r="S172" s="418"/>
      <c r="T172" s="410">
        <v>24</v>
      </c>
      <c r="U172" s="411"/>
      <c r="V172" s="412"/>
      <c r="W172" s="413"/>
      <c r="X172" s="408" t="str">
        <f t="shared" si="12"/>
        <v/>
      </c>
      <c r="Y172" s="409"/>
    </row>
    <row r="173" spans="1:25" s="7" customFormat="1" ht="16.5" customHeight="1" outlineLevel="1" x14ac:dyDescent="0.25">
      <c r="A173" s="104" t="s">
        <v>815</v>
      </c>
      <c r="B173" s="103"/>
      <c r="C173" s="45"/>
      <c r="D173" s="45"/>
      <c r="E173" s="45"/>
      <c r="F173" s="45"/>
      <c r="G173" s="45"/>
      <c r="H173" s="45"/>
      <c r="I173" s="52"/>
      <c r="J173" s="45"/>
      <c r="K173" s="45"/>
      <c r="L173" s="203"/>
      <c r="M173" s="155" t="s">
        <v>812</v>
      </c>
      <c r="N173" s="154"/>
      <c r="O173" s="47"/>
      <c r="P173" s="416" t="s">
        <v>31</v>
      </c>
      <c r="Q173" s="417"/>
      <c r="R173" s="417"/>
      <c r="S173" s="418"/>
      <c r="T173" s="410">
        <v>42.25</v>
      </c>
      <c r="U173" s="411"/>
      <c r="V173" s="412"/>
      <c r="W173" s="413"/>
      <c r="X173" s="408" t="str">
        <f t="shared" si="12"/>
        <v/>
      </c>
      <c r="Y173" s="409"/>
    </row>
    <row r="174" spans="1:25" s="7" customFormat="1" ht="16.5" customHeight="1" outlineLevel="1" x14ac:dyDescent="0.25">
      <c r="A174" s="104" t="s">
        <v>814</v>
      </c>
      <c r="B174" s="103"/>
      <c r="C174" s="45"/>
      <c r="D174" s="45"/>
      <c r="E174" s="45"/>
      <c r="F174" s="45"/>
      <c r="G174" s="45"/>
      <c r="H174" s="45"/>
      <c r="I174" s="52"/>
      <c r="J174" s="45"/>
      <c r="K174" s="45"/>
      <c r="L174" s="203"/>
      <c r="M174" s="155" t="s">
        <v>813</v>
      </c>
      <c r="N174" s="154"/>
      <c r="O174" s="47"/>
      <c r="P174" s="416" t="s">
        <v>31</v>
      </c>
      <c r="Q174" s="417"/>
      <c r="R174" s="417"/>
      <c r="S174" s="418"/>
      <c r="T174" s="410">
        <v>42.25</v>
      </c>
      <c r="U174" s="411"/>
      <c r="V174" s="412"/>
      <c r="W174" s="413"/>
      <c r="X174" s="408" t="str">
        <f t="shared" si="12"/>
        <v/>
      </c>
      <c r="Y174" s="409"/>
    </row>
    <row r="175" spans="1:25" s="7" customFormat="1" ht="16.5" customHeight="1" outlineLevel="1" x14ac:dyDescent="0.25">
      <c r="A175" s="104" t="s">
        <v>817</v>
      </c>
      <c r="B175" s="103"/>
      <c r="C175" s="45"/>
      <c r="D175" s="45"/>
      <c r="E175" s="45"/>
      <c r="F175" s="45"/>
      <c r="G175" s="45"/>
      <c r="H175" s="45"/>
      <c r="I175" s="52"/>
      <c r="J175" s="45"/>
      <c r="K175" s="45"/>
      <c r="L175" s="203"/>
      <c r="M175" s="155" t="s">
        <v>816</v>
      </c>
      <c r="N175" s="154"/>
      <c r="O175" s="47"/>
      <c r="P175" s="416" t="s">
        <v>31</v>
      </c>
      <c r="Q175" s="417"/>
      <c r="R175" s="417"/>
      <c r="S175" s="418"/>
      <c r="T175" s="410">
        <v>42.25</v>
      </c>
      <c r="U175" s="411"/>
      <c r="V175" s="412"/>
      <c r="W175" s="413"/>
      <c r="X175" s="408" t="str">
        <f t="shared" ref="X175" si="13">IF(T175*V175&gt;0,T175*V175,"")</f>
        <v/>
      </c>
      <c r="Y175" s="409"/>
    </row>
    <row r="176" spans="1:25" s="7" customFormat="1" ht="24" customHeight="1" x14ac:dyDescent="0.25">
      <c r="A176" s="55" t="s">
        <v>16</v>
      </c>
      <c r="B176" s="56"/>
      <c r="C176" s="57"/>
      <c r="D176" s="57"/>
      <c r="E176" s="57"/>
      <c r="F176" s="57"/>
      <c r="G176" s="57"/>
      <c r="H176" s="57"/>
      <c r="I176" s="57"/>
      <c r="J176" s="57"/>
      <c r="K176" s="57"/>
      <c r="L176" s="58"/>
      <c r="M176" s="481" t="s">
        <v>64</v>
      </c>
      <c r="N176" s="482"/>
      <c r="O176" s="483"/>
      <c r="P176" s="481" t="s">
        <v>65</v>
      </c>
      <c r="Q176" s="482"/>
      <c r="R176" s="482"/>
      <c r="S176" s="483"/>
      <c r="T176" s="428" t="s">
        <v>12</v>
      </c>
      <c r="U176" s="430"/>
      <c r="V176" s="424" t="s">
        <v>66</v>
      </c>
      <c r="W176" s="425"/>
      <c r="X176" s="428" t="s">
        <v>13</v>
      </c>
      <c r="Y176" s="429"/>
    </row>
    <row r="177" spans="1:25" s="7" customFormat="1" ht="15.75" customHeight="1" outlineLevel="1" x14ac:dyDescent="0.25">
      <c r="A177" s="69" t="s">
        <v>4</v>
      </c>
      <c r="B177" s="102"/>
      <c r="C177" s="42"/>
      <c r="D177" s="42"/>
      <c r="E177" s="42"/>
      <c r="F177" s="42"/>
      <c r="G177" s="42"/>
      <c r="H177" s="42"/>
      <c r="I177" s="42"/>
      <c r="J177" s="42"/>
      <c r="K177" s="42"/>
      <c r="L177" s="43"/>
      <c r="M177" s="60" t="s">
        <v>51</v>
      </c>
      <c r="N177" s="44"/>
      <c r="O177" s="43"/>
      <c r="P177" s="485">
        <v>1</v>
      </c>
      <c r="Q177" s="486"/>
      <c r="R177" s="486"/>
      <c r="S177" s="487"/>
      <c r="T177" s="410">
        <v>14.5</v>
      </c>
      <c r="U177" s="411"/>
      <c r="V177" s="414"/>
      <c r="W177" s="415"/>
      <c r="X177" s="419" t="str">
        <f t="shared" ref="X177:X208" si="14">IF(T177*V177&gt;0,T177*V177,"")</f>
        <v/>
      </c>
      <c r="Y177" s="420"/>
    </row>
    <row r="178" spans="1:25" s="7" customFormat="1" ht="15.75" customHeight="1" outlineLevel="1" x14ac:dyDescent="0.25">
      <c r="A178" s="104" t="s">
        <v>4</v>
      </c>
      <c r="B178" s="103"/>
      <c r="C178" s="45"/>
      <c r="D178" s="45"/>
      <c r="E178" s="45"/>
      <c r="F178" s="45"/>
      <c r="G178" s="45"/>
      <c r="H178" s="45"/>
      <c r="I178" s="45"/>
      <c r="J178" s="45"/>
      <c r="K178" s="45"/>
      <c r="L178" s="47"/>
      <c r="M178" s="59" t="s">
        <v>332</v>
      </c>
      <c r="N178" s="48"/>
      <c r="O178" s="47"/>
      <c r="P178" s="416">
        <v>1</v>
      </c>
      <c r="Q178" s="417"/>
      <c r="R178" s="417"/>
      <c r="S178" s="418"/>
      <c r="T178" s="410">
        <v>21.75</v>
      </c>
      <c r="U178" s="411"/>
      <c r="V178" s="412"/>
      <c r="W178" s="413"/>
      <c r="X178" s="408" t="str">
        <f t="shared" si="14"/>
        <v/>
      </c>
      <c r="Y178" s="409"/>
    </row>
    <row r="179" spans="1:25" s="7" customFormat="1" ht="15.75" customHeight="1" outlineLevel="1" x14ac:dyDescent="0.25">
      <c r="A179" s="104" t="s">
        <v>301</v>
      </c>
      <c r="B179" s="103"/>
      <c r="C179" s="45"/>
      <c r="D179" s="45"/>
      <c r="E179" s="45"/>
      <c r="F179" s="45"/>
      <c r="G179" s="45"/>
      <c r="H179" s="45"/>
      <c r="I179" s="45"/>
      <c r="J179" s="45"/>
      <c r="K179" s="45"/>
      <c r="L179" s="47"/>
      <c r="M179" s="59" t="s">
        <v>333</v>
      </c>
      <c r="N179" s="48"/>
      <c r="O179" s="47"/>
      <c r="P179" s="416">
        <v>1</v>
      </c>
      <c r="Q179" s="417"/>
      <c r="R179" s="417"/>
      <c r="S179" s="418"/>
      <c r="T179" s="410">
        <v>54.5</v>
      </c>
      <c r="U179" s="411"/>
      <c r="V179" s="412"/>
      <c r="W179" s="413"/>
      <c r="X179" s="408" t="str">
        <f>IF(T179*V179&gt;0,T179*V179,"")</f>
        <v/>
      </c>
      <c r="Y179" s="409"/>
    </row>
    <row r="180" spans="1:25" s="7" customFormat="1" ht="15.75" customHeight="1" outlineLevel="1" x14ac:dyDescent="0.25">
      <c r="A180" s="69" t="s">
        <v>426</v>
      </c>
      <c r="B180" s="102"/>
      <c r="C180" s="42"/>
      <c r="D180" s="42"/>
      <c r="E180" s="42"/>
      <c r="F180" s="42"/>
      <c r="G180" s="42"/>
      <c r="H180" s="42"/>
      <c r="I180" s="42"/>
      <c r="J180" s="42"/>
      <c r="K180" s="42"/>
      <c r="L180" s="43"/>
      <c r="M180" s="60" t="s">
        <v>334</v>
      </c>
      <c r="N180" s="44"/>
      <c r="O180" s="43"/>
      <c r="P180" s="485">
        <v>1</v>
      </c>
      <c r="Q180" s="486"/>
      <c r="R180" s="486"/>
      <c r="S180" s="487"/>
      <c r="T180" s="410">
        <v>14.5</v>
      </c>
      <c r="U180" s="411"/>
      <c r="V180" s="414"/>
      <c r="W180" s="415"/>
      <c r="X180" s="419" t="str">
        <f t="shared" si="14"/>
        <v/>
      </c>
      <c r="Y180" s="420"/>
    </row>
    <row r="181" spans="1:25" s="7" customFormat="1" ht="15.75" customHeight="1" outlineLevel="1" x14ac:dyDescent="0.25">
      <c r="A181" s="104" t="s">
        <v>134</v>
      </c>
      <c r="B181" s="102"/>
      <c r="C181" s="45"/>
      <c r="D181" s="45"/>
      <c r="E181" s="45"/>
      <c r="F181" s="45"/>
      <c r="G181" s="45"/>
      <c r="H181" s="42"/>
      <c r="I181" s="42"/>
      <c r="J181" s="42"/>
      <c r="K181" s="42"/>
      <c r="L181" s="43"/>
      <c r="M181" s="60" t="s">
        <v>83</v>
      </c>
      <c r="N181" s="44"/>
      <c r="O181" s="43"/>
      <c r="P181" s="485">
        <v>1</v>
      </c>
      <c r="Q181" s="486"/>
      <c r="R181" s="486"/>
      <c r="S181" s="487"/>
      <c r="T181" s="410">
        <v>14.5</v>
      </c>
      <c r="U181" s="411"/>
      <c r="V181" s="414"/>
      <c r="W181" s="415"/>
      <c r="X181" s="419" t="str">
        <f>IF(T181*V181&gt;0,T181*V181,"")</f>
        <v/>
      </c>
      <c r="Y181" s="420"/>
    </row>
    <row r="182" spans="1:25" s="7" customFormat="1" ht="15.75" customHeight="1" outlineLevel="1" x14ac:dyDescent="0.25">
      <c r="A182" s="69" t="s">
        <v>15</v>
      </c>
      <c r="B182" s="102"/>
      <c r="C182" s="42"/>
      <c r="D182" s="42"/>
      <c r="E182" s="42"/>
      <c r="F182" s="42"/>
      <c r="G182" s="42"/>
      <c r="H182" s="42"/>
      <c r="I182" s="42"/>
      <c r="J182" s="42"/>
      <c r="K182" s="42"/>
      <c r="L182" s="43"/>
      <c r="M182" s="60" t="s">
        <v>106</v>
      </c>
      <c r="N182" s="44"/>
      <c r="O182" s="43"/>
      <c r="P182" s="485">
        <v>1</v>
      </c>
      <c r="Q182" s="486"/>
      <c r="R182" s="486"/>
      <c r="S182" s="487"/>
      <c r="T182" s="410">
        <v>14.5</v>
      </c>
      <c r="U182" s="411"/>
      <c r="V182" s="412"/>
      <c r="W182" s="413"/>
      <c r="X182" s="419" t="str">
        <f>IF(T182*V182&gt;0,T182*V182,"")</f>
        <v/>
      </c>
      <c r="Y182" s="420"/>
    </row>
    <row r="183" spans="1:25" s="7" customFormat="1" ht="15.75" customHeight="1" outlineLevel="1" x14ac:dyDescent="0.25">
      <c r="A183" s="104" t="s">
        <v>198</v>
      </c>
      <c r="B183" s="103"/>
      <c r="C183" s="45"/>
      <c r="D183" s="45"/>
      <c r="E183" s="45"/>
      <c r="F183" s="45"/>
      <c r="G183" s="45"/>
      <c r="H183" s="151" t="s">
        <v>485</v>
      </c>
      <c r="I183" s="45"/>
      <c r="J183" s="45"/>
      <c r="K183" s="45"/>
      <c r="L183" s="47"/>
      <c r="M183" s="59" t="s">
        <v>335</v>
      </c>
      <c r="N183" s="45" t="s">
        <v>459</v>
      </c>
      <c r="O183" s="47"/>
      <c r="P183" s="416">
        <v>1</v>
      </c>
      <c r="Q183" s="417"/>
      <c r="R183" s="417"/>
      <c r="S183" s="418"/>
      <c r="T183" s="410">
        <v>14.5</v>
      </c>
      <c r="U183" s="411"/>
      <c r="V183" s="414"/>
      <c r="W183" s="415"/>
      <c r="X183" s="408" t="str">
        <f t="shared" si="14"/>
        <v/>
      </c>
      <c r="Y183" s="409"/>
    </row>
    <row r="184" spans="1:25" s="7" customFormat="1" ht="15.75" customHeight="1" outlineLevel="1" x14ac:dyDescent="0.25">
      <c r="A184" s="104" t="s">
        <v>198</v>
      </c>
      <c r="B184" s="103"/>
      <c r="C184" s="45"/>
      <c r="D184" s="45"/>
      <c r="E184" s="45"/>
      <c r="F184" s="45"/>
      <c r="G184" s="45"/>
      <c r="H184" s="151" t="s">
        <v>484</v>
      </c>
      <c r="I184" s="45"/>
      <c r="J184" s="45"/>
      <c r="K184" s="45"/>
      <c r="L184" s="47"/>
      <c r="M184" s="59" t="s">
        <v>335</v>
      </c>
      <c r="N184" s="45" t="s">
        <v>460</v>
      </c>
      <c r="O184" s="47"/>
      <c r="P184" s="416">
        <v>1</v>
      </c>
      <c r="Q184" s="417"/>
      <c r="R184" s="417"/>
      <c r="S184" s="418"/>
      <c r="T184" s="410">
        <v>14.5</v>
      </c>
      <c r="U184" s="411"/>
      <c r="V184" s="414"/>
      <c r="W184" s="415"/>
      <c r="X184" s="408" t="str">
        <f>IF(T184*V184&gt;0,T184*V184,"")</f>
        <v/>
      </c>
      <c r="Y184" s="409"/>
    </row>
    <row r="185" spans="1:25" s="7" customFormat="1" ht="15.75" customHeight="1" outlineLevel="1" x14ac:dyDescent="0.25">
      <c r="A185" s="104" t="s">
        <v>198</v>
      </c>
      <c r="B185" s="103"/>
      <c r="C185" s="45"/>
      <c r="D185" s="45"/>
      <c r="E185" s="45"/>
      <c r="F185" s="45"/>
      <c r="G185" s="45"/>
      <c r="H185" s="151" t="s">
        <v>483</v>
      </c>
      <c r="I185" s="45"/>
      <c r="J185" s="45"/>
      <c r="K185" s="45"/>
      <c r="L185" s="47"/>
      <c r="M185" s="59" t="s">
        <v>335</v>
      </c>
      <c r="N185" s="45" t="s">
        <v>461</v>
      </c>
      <c r="O185" s="47"/>
      <c r="P185" s="416">
        <v>1</v>
      </c>
      <c r="Q185" s="417"/>
      <c r="R185" s="417"/>
      <c r="S185" s="418"/>
      <c r="T185" s="410">
        <v>14.5</v>
      </c>
      <c r="U185" s="411"/>
      <c r="V185" s="414"/>
      <c r="W185" s="415"/>
      <c r="X185" s="408" t="str">
        <f>IF(T185*V185&gt;0,T185*V185,"")</f>
        <v/>
      </c>
      <c r="Y185" s="409"/>
    </row>
    <row r="186" spans="1:25" s="7" customFormat="1" ht="15.75" customHeight="1" outlineLevel="1" x14ac:dyDescent="0.25">
      <c r="A186" s="104" t="s">
        <v>198</v>
      </c>
      <c r="B186" s="103"/>
      <c r="C186" s="45"/>
      <c r="D186" s="45"/>
      <c r="E186" s="45"/>
      <c r="F186" s="45"/>
      <c r="G186" s="45"/>
      <c r="H186" s="151" t="s">
        <v>482</v>
      </c>
      <c r="I186" s="45"/>
      <c r="J186" s="45"/>
      <c r="K186" s="45"/>
      <c r="L186" s="47"/>
      <c r="M186" s="59" t="s">
        <v>335</v>
      </c>
      <c r="N186" s="45" t="s">
        <v>462</v>
      </c>
      <c r="O186" s="47"/>
      <c r="P186" s="416">
        <v>1</v>
      </c>
      <c r="Q186" s="417"/>
      <c r="R186" s="417"/>
      <c r="S186" s="418"/>
      <c r="T186" s="410">
        <v>14.5</v>
      </c>
      <c r="U186" s="411"/>
      <c r="V186" s="414"/>
      <c r="W186" s="415"/>
      <c r="X186" s="408" t="str">
        <f>IF(T186*V186&gt;0,T186*V186,"")</f>
        <v/>
      </c>
      <c r="Y186" s="409"/>
    </row>
    <row r="187" spans="1:25" s="7" customFormat="1" ht="15.75" customHeight="1" outlineLevel="1" x14ac:dyDescent="0.25">
      <c r="A187" s="104" t="s">
        <v>198</v>
      </c>
      <c r="B187" s="103"/>
      <c r="C187" s="45"/>
      <c r="D187" s="45"/>
      <c r="E187" s="45"/>
      <c r="F187" s="45"/>
      <c r="G187" s="45"/>
      <c r="H187" s="151" t="s">
        <v>481</v>
      </c>
      <c r="I187" s="45" t="s">
        <v>668</v>
      </c>
      <c r="J187" s="45"/>
      <c r="K187" s="45"/>
      <c r="L187" s="47"/>
      <c r="M187" s="59" t="s">
        <v>335</v>
      </c>
      <c r="N187" s="45" t="s">
        <v>463</v>
      </c>
      <c r="O187" s="47"/>
      <c r="P187" s="416">
        <v>1</v>
      </c>
      <c r="Q187" s="417"/>
      <c r="R187" s="417"/>
      <c r="S187" s="418"/>
      <c r="T187" s="410">
        <v>21.75</v>
      </c>
      <c r="U187" s="411"/>
      <c r="V187" s="412"/>
      <c r="W187" s="413"/>
      <c r="X187" s="408" t="str">
        <f>IF(T187*V187&gt;0,T187*V187,"")</f>
        <v/>
      </c>
      <c r="Y187" s="409"/>
    </row>
    <row r="188" spans="1:25" s="7" customFormat="1" ht="15.75" customHeight="1" outlineLevel="1" x14ac:dyDescent="0.25">
      <c r="A188" s="104" t="s">
        <v>198</v>
      </c>
      <c r="B188" s="103"/>
      <c r="C188" s="45"/>
      <c r="D188" s="45"/>
      <c r="E188" s="45"/>
      <c r="F188" s="45"/>
      <c r="G188" s="45"/>
      <c r="H188" s="151" t="s">
        <v>464</v>
      </c>
      <c r="I188" s="45" t="s">
        <v>668</v>
      </c>
      <c r="J188" s="45"/>
      <c r="K188" s="45"/>
      <c r="L188" s="47"/>
      <c r="M188" s="59" t="s">
        <v>335</v>
      </c>
      <c r="N188" s="45" t="s">
        <v>667</v>
      </c>
      <c r="O188" s="47"/>
      <c r="P188" s="416">
        <v>1</v>
      </c>
      <c r="Q188" s="417"/>
      <c r="R188" s="417"/>
      <c r="S188" s="418"/>
      <c r="T188" s="410">
        <v>21.75</v>
      </c>
      <c r="U188" s="411"/>
      <c r="V188" s="412"/>
      <c r="W188" s="413"/>
      <c r="X188" s="408" t="str">
        <f>IF(T188*V188&gt;0,T188*V188,"")</f>
        <v/>
      </c>
      <c r="Y188" s="409"/>
    </row>
    <row r="189" spans="1:25" s="7" customFormat="1" ht="15.75" customHeight="1" outlineLevel="1" x14ac:dyDescent="0.25">
      <c r="A189" s="104" t="s">
        <v>133</v>
      </c>
      <c r="B189" s="102"/>
      <c r="C189" s="45"/>
      <c r="D189" s="45"/>
      <c r="E189" s="45"/>
      <c r="F189" s="45"/>
      <c r="G189" s="45"/>
      <c r="H189" s="45"/>
      <c r="I189" s="45"/>
      <c r="J189" s="45"/>
      <c r="K189" s="45"/>
      <c r="L189" s="47"/>
      <c r="M189" s="59" t="s">
        <v>84</v>
      </c>
      <c r="N189" s="48"/>
      <c r="O189" s="47"/>
      <c r="P189" s="416">
        <v>1</v>
      </c>
      <c r="Q189" s="417"/>
      <c r="R189" s="417"/>
      <c r="S189" s="418"/>
      <c r="T189" s="410">
        <v>14.5</v>
      </c>
      <c r="U189" s="411"/>
      <c r="V189" s="414"/>
      <c r="W189" s="415"/>
      <c r="X189" s="408" t="str">
        <f t="shared" si="14"/>
        <v/>
      </c>
      <c r="Y189" s="409"/>
    </row>
    <row r="190" spans="1:25" s="7" customFormat="1" ht="15.75" customHeight="1" outlineLevel="1" x14ac:dyDescent="0.25">
      <c r="A190" s="69" t="s">
        <v>90</v>
      </c>
      <c r="B190" s="102"/>
      <c r="C190" s="42"/>
      <c r="D190" s="42"/>
      <c r="E190" s="42"/>
      <c r="F190" s="42"/>
      <c r="G190" s="42"/>
      <c r="H190" s="42"/>
      <c r="I190" s="42"/>
      <c r="J190" s="42"/>
      <c r="K190" s="42"/>
      <c r="L190" s="43"/>
      <c r="M190" s="60" t="s">
        <v>105</v>
      </c>
      <c r="N190" s="44"/>
      <c r="O190" s="43"/>
      <c r="P190" s="485">
        <v>1</v>
      </c>
      <c r="Q190" s="486"/>
      <c r="R190" s="486"/>
      <c r="S190" s="487"/>
      <c r="T190" s="410">
        <v>14.5</v>
      </c>
      <c r="U190" s="411"/>
      <c r="V190" s="414"/>
      <c r="W190" s="415"/>
      <c r="X190" s="419" t="str">
        <f t="shared" si="14"/>
        <v/>
      </c>
      <c r="Y190" s="420"/>
    </row>
    <row r="191" spans="1:25" s="7" customFormat="1" ht="15.75" customHeight="1" outlineLevel="1" x14ac:dyDescent="0.25">
      <c r="A191" s="104" t="s">
        <v>52</v>
      </c>
      <c r="B191" s="103"/>
      <c r="C191" s="45"/>
      <c r="D191" s="45"/>
      <c r="E191" s="45"/>
      <c r="F191" s="45"/>
      <c r="G191" s="45"/>
      <c r="H191" s="45"/>
      <c r="I191" s="45"/>
      <c r="J191" s="45"/>
      <c r="K191" s="45"/>
      <c r="L191" s="47"/>
      <c r="M191" s="59" t="s">
        <v>68</v>
      </c>
      <c r="N191" s="48"/>
      <c r="O191" s="47"/>
      <c r="P191" s="416" t="s">
        <v>20</v>
      </c>
      <c r="Q191" s="417"/>
      <c r="R191" s="417"/>
      <c r="S191" s="418"/>
      <c r="T191" s="410">
        <v>25</v>
      </c>
      <c r="U191" s="411"/>
      <c r="V191" s="412"/>
      <c r="W191" s="413"/>
      <c r="X191" s="408" t="str">
        <f t="shared" si="14"/>
        <v/>
      </c>
      <c r="Y191" s="409"/>
    </row>
    <row r="192" spans="1:25" s="7" customFormat="1" ht="14.25" customHeight="1" outlineLevel="1" x14ac:dyDescent="0.25">
      <c r="A192" s="106" t="s">
        <v>733</v>
      </c>
      <c r="B192" s="221"/>
      <c r="C192" s="49"/>
      <c r="D192" s="49"/>
      <c r="E192" s="49"/>
      <c r="F192" s="49"/>
      <c r="G192" s="49"/>
      <c r="H192" s="49"/>
      <c r="I192" s="222" t="s">
        <v>239</v>
      </c>
      <c r="J192" s="624"/>
      <c r="K192" s="624"/>
      <c r="L192" s="199"/>
      <c r="M192" s="223" t="s">
        <v>337</v>
      </c>
      <c r="N192" s="50"/>
      <c r="O192" s="199"/>
      <c r="P192" s="485" t="s">
        <v>240</v>
      </c>
      <c r="Q192" s="486"/>
      <c r="R192" s="486"/>
      <c r="S192" s="487"/>
      <c r="T192" s="547">
        <v>3</v>
      </c>
      <c r="U192" s="484" t="str">
        <f>IF(J192&gt;0,J192,"")</f>
        <v/>
      </c>
      <c r="V192" s="516"/>
      <c r="W192" s="517"/>
      <c r="X192" s="419" t="str">
        <f>IF(T192*V192&gt;0,T192*V192*U192,"")</f>
        <v/>
      </c>
      <c r="Y192" s="420"/>
    </row>
    <row r="193" spans="1:25" s="7" customFormat="1" ht="3" customHeight="1" outlineLevel="1" x14ac:dyDescent="0.25">
      <c r="A193" s="70"/>
      <c r="B193" s="122"/>
      <c r="C193" s="64"/>
      <c r="D193" s="64"/>
      <c r="E193" s="64"/>
      <c r="F193" s="64"/>
      <c r="G193" s="64"/>
      <c r="H193" s="64"/>
      <c r="I193" s="64"/>
      <c r="J193" s="64"/>
      <c r="K193" s="64"/>
      <c r="L193" s="65"/>
      <c r="M193" s="172"/>
      <c r="N193" s="185"/>
      <c r="O193" s="198"/>
      <c r="P193" s="485"/>
      <c r="Q193" s="486"/>
      <c r="R193" s="486"/>
      <c r="S193" s="487"/>
      <c r="T193" s="547"/>
      <c r="U193" s="484"/>
      <c r="V193" s="518"/>
      <c r="W193" s="519"/>
      <c r="X193" s="419"/>
      <c r="Y193" s="420"/>
    </row>
    <row r="194" spans="1:25" s="7" customFormat="1" ht="15.75" customHeight="1" outlineLevel="1" x14ac:dyDescent="0.25">
      <c r="A194" s="104" t="s">
        <v>141</v>
      </c>
      <c r="B194" s="102"/>
      <c r="C194" s="42"/>
      <c r="D194" s="42"/>
      <c r="E194" s="42"/>
      <c r="F194" s="42"/>
      <c r="G194" s="42"/>
      <c r="H194" s="42"/>
      <c r="I194" s="42"/>
      <c r="J194" s="42"/>
      <c r="K194" s="42"/>
      <c r="L194" s="43"/>
      <c r="M194" s="68" t="s">
        <v>140</v>
      </c>
      <c r="N194" s="405"/>
      <c r="O194" s="406"/>
      <c r="P194" s="485">
        <v>1</v>
      </c>
      <c r="Q194" s="486"/>
      <c r="R194" s="486"/>
      <c r="S194" s="487"/>
      <c r="T194" s="410">
        <v>90.5</v>
      </c>
      <c r="U194" s="411"/>
      <c r="V194" s="414"/>
      <c r="W194" s="415"/>
      <c r="X194" s="419" t="str">
        <f>IF(T194*V194&gt;0,T194*V194,"")</f>
        <v/>
      </c>
      <c r="Y194" s="420"/>
    </row>
    <row r="195" spans="1:25" s="7" customFormat="1" ht="15.75" customHeight="1" outlineLevel="1" x14ac:dyDescent="0.25">
      <c r="A195" s="104" t="s">
        <v>517</v>
      </c>
      <c r="B195" s="103"/>
      <c r="C195" s="45"/>
      <c r="D195" s="45"/>
      <c r="E195" s="45"/>
      <c r="F195" s="45"/>
      <c r="G195" s="45"/>
      <c r="H195" s="45"/>
      <c r="I195" s="45"/>
      <c r="J195" s="45"/>
      <c r="K195" s="45"/>
      <c r="L195" s="47"/>
      <c r="M195" s="240" t="s">
        <v>511</v>
      </c>
      <c r="N195" s="402"/>
      <c r="O195" s="403"/>
      <c r="P195" s="416">
        <v>1</v>
      </c>
      <c r="Q195" s="417"/>
      <c r="R195" s="417"/>
      <c r="S195" s="418"/>
      <c r="T195" s="410">
        <v>90.5</v>
      </c>
      <c r="U195" s="411"/>
      <c r="V195" s="414"/>
      <c r="W195" s="415"/>
      <c r="X195" s="408" t="str">
        <f>IF(T195*V195&gt;0,T195*V195,"")</f>
        <v/>
      </c>
      <c r="Y195" s="409"/>
    </row>
    <row r="196" spans="1:25" s="7" customFormat="1" ht="15.75" customHeight="1" outlineLevel="1" x14ac:dyDescent="0.25">
      <c r="A196" s="69" t="s">
        <v>5</v>
      </c>
      <c r="B196" s="102"/>
      <c r="C196" s="42"/>
      <c r="D196" s="42"/>
      <c r="E196" s="42"/>
      <c r="F196" s="42"/>
      <c r="G196" s="42"/>
      <c r="H196" s="42"/>
      <c r="I196" s="42"/>
      <c r="J196" s="42"/>
      <c r="K196" s="42"/>
      <c r="L196" s="43"/>
      <c r="M196" s="60" t="s">
        <v>51</v>
      </c>
      <c r="N196" s="44"/>
      <c r="O196" s="43"/>
      <c r="P196" s="485">
        <v>1</v>
      </c>
      <c r="Q196" s="486"/>
      <c r="R196" s="486"/>
      <c r="S196" s="487"/>
      <c r="T196" s="410">
        <v>14.5</v>
      </c>
      <c r="U196" s="411"/>
      <c r="V196" s="414"/>
      <c r="W196" s="415"/>
      <c r="X196" s="419" t="str">
        <f t="shared" si="14"/>
        <v/>
      </c>
      <c r="Y196" s="420"/>
    </row>
    <row r="197" spans="1:25" s="7" customFormat="1" ht="15.75" customHeight="1" outlineLevel="1" x14ac:dyDescent="0.25">
      <c r="A197" s="104" t="s">
        <v>652</v>
      </c>
      <c r="B197" s="103"/>
      <c r="C197" s="45"/>
      <c r="D197" s="45"/>
      <c r="E197" s="45"/>
      <c r="F197" s="45"/>
      <c r="G197" s="45"/>
      <c r="H197" s="45"/>
      <c r="I197" s="45"/>
      <c r="J197" s="45"/>
      <c r="K197" s="45"/>
      <c r="L197" s="47"/>
      <c r="M197" s="59" t="s">
        <v>338</v>
      </c>
      <c r="N197" s="48"/>
      <c r="O197" s="47"/>
      <c r="P197" s="416">
        <v>1</v>
      </c>
      <c r="Q197" s="417"/>
      <c r="R197" s="417"/>
      <c r="S197" s="418"/>
      <c r="T197" s="410">
        <v>44.75</v>
      </c>
      <c r="U197" s="411"/>
      <c r="V197" s="412"/>
      <c r="W197" s="413"/>
      <c r="X197" s="408" t="str">
        <f t="shared" si="14"/>
        <v/>
      </c>
      <c r="Y197" s="409"/>
    </row>
    <row r="198" spans="1:25" s="7" customFormat="1" ht="15.75" customHeight="1" x14ac:dyDescent="0.25">
      <c r="A198" s="104" t="s">
        <v>292</v>
      </c>
      <c r="B198" s="103"/>
      <c r="C198" s="45"/>
      <c r="D198" s="45"/>
      <c r="E198" s="45"/>
      <c r="F198" s="45"/>
      <c r="G198" s="45"/>
      <c r="H198" s="45"/>
      <c r="I198" s="45"/>
      <c r="J198" s="45"/>
      <c r="K198" s="45"/>
      <c r="L198" s="47"/>
      <c r="M198" s="59" t="s">
        <v>339</v>
      </c>
      <c r="N198" s="48"/>
      <c r="O198" s="47"/>
      <c r="P198" s="416" t="s">
        <v>183</v>
      </c>
      <c r="Q198" s="417"/>
      <c r="R198" s="417"/>
      <c r="S198" s="418"/>
      <c r="T198" s="410">
        <v>20.5</v>
      </c>
      <c r="U198" s="411"/>
      <c r="V198" s="412"/>
      <c r="W198" s="413"/>
      <c r="X198" s="408" t="str">
        <f t="shared" si="14"/>
        <v/>
      </c>
      <c r="Y198" s="409"/>
    </row>
    <row r="199" spans="1:25" s="7" customFormat="1" ht="15.75" customHeight="1" x14ac:dyDescent="0.25">
      <c r="A199" s="104" t="s">
        <v>293</v>
      </c>
      <c r="B199" s="103"/>
      <c r="C199" s="45"/>
      <c r="D199" s="45"/>
      <c r="E199" s="45"/>
      <c r="F199" s="45"/>
      <c r="G199" s="45"/>
      <c r="H199" s="45"/>
      <c r="I199" s="45"/>
      <c r="J199" s="45"/>
      <c r="K199" s="45"/>
      <c r="L199" s="47"/>
      <c r="M199" s="59" t="s">
        <v>340</v>
      </c>
      <c r="N199" s="48"/>
      <c r="O199" s="47"/>
      <c r="P199" s="416" t="s">
        <v>183</v>
      </c>
      <c r="Q199" s="417"/>
      <c r="R199" s="417"/>
      <c r="S199" s="418"/>
      <c r="T199" s="410">
        <v>41</v>
      </c>
      <c r="U199" s="411"/>
      <c r="V199" s="412"/>
      <c r="W199" s="413"/>
      <c r="X199" s="408" t="str">
        <f t="shared" si="14"/>
        <v/>
      </c>
      <c r="Y199" s="409"/>
    </row>
    <row r="200" spans="1:25" s="7" customFormat="1" ht="15.75" customHeight="1" outlineLevel="1" x14ac:dyDescent="0.25">
      <c r="A200" s="104" t="s">
        <v>132</v>
      </c>
      <c r="B200" s="103"/>
      <c r="C200" s="45"/>
      <c r="D200" s="45"/>
      <c r="E200" s="45"/>
      <c r="F200" s="45"/>
      <c r="G200" s="45"/>
      <c r="H200" s="45"/>
      <c r="I200" s="45"/>
      <c r="J200" s="45"/>
      <c r="K200" s="45"/>
      <c r="L200" s="47"/>
      <c r="M200" s="59" t="s">
        <v>129</v>
      </c>
      <c r="N200" s="48"/>
      <c r="O200" s="47"/>
      <c r="P200" s="416" t="s">
        <v>183</v>
      </c>
      <c r="Q200" s="417"/>
      <c r="R200" s="417"/>
      <c r="S200" s="418"/>
      <c r="T200" s="410">
        <v>41</v>
      </c>
      <c r="U200" s="411"/>
      <c r="V200" s="412"/>
      <c r="W200" s="413"/>
      <c r="X200" s="408" t="str">
        <f t="shared" si="14"/>
        <v/>
      </c>
      <c r="Y200" s="409"/>
    </row>
    <row r="201" spans="1:25" s="7" customFormat="1" ht="15.75" customHeight="1" outlineLevel="1" x14ac:dyDescent="0.25">
      <c r="A201" s="104" t="s">
        <v>6</v>
      </c>
      <c r="B201" s="103"/>
      <c r="C201" s="45"/>
      <c r="D201" s="45"/>
      <c r="E201" s="45"/>
      <c r="F201" s="45"/>
      <c r="G201" s="45"/>
      <c r="H201" s="45"/>
      <c r="I201" s="45"/>
      <c r="J201" s="45"/>
      <c r="K201" s="45"/>
      <c r="L201" s="47"/>
      <c r="M201" s="59" t="s">
        <v>695</v>
      </c>
      <c r="N201" s="48"/>
      <c r="O201" s="47"/>
      <c r="P201" s="416" t="s">
        <v>183</v>
      </c>
      <c r="Q201" s="417"/>
      <c r="R201" s="417"/>
      <c r="S201" s="418"/>
      <c r="T201" s="410">
        <v>41</v>
      </c>
      <c r="U201" s="411"/>
      <c r="V201" s="412"/>
      <c r="W201" s="413"/>
      <c r="X201" s="408" t="str">
        <f t="shared" si="14"/>
        <v/>
      </c>
      <c r="Y201" s="409"/>
    </row>
    <row r="202" spans="1:25" s="7" customFormat="1" ht="15.75" customHeight="1" outlineLevel="1" x14ac:dyDescent="0.25">
      <c r="A202" s="104" t="s">
        <v>7</v>
      </c>
      <c r="B202" s="103"/>
      <c r="C202" s="45"/>
      <c r="D202" s="45"/>
      <c r="E202" s="45"/>
      <c r="F202" s="45"/>
      <c r="G202" s="45"/>
      <c r="H202" s="45"/>
      <c r="I202" s="45"/>
      <c r="J202" s="45"/>
      <c r="K202" s="45"/>
      <c r="L202" s="47"/>
      <c r="M202" s="59" t="s">
        <v>62</v>
      </c>
      <c r="N202" s="48"/>
      <c r="O202" s="47"/>
      <c r="P202" s="416">
        <v>1</v>
      </c>
      <c r="Q202" s="417"/>
      <c r="R202" s="417"/>
      <c r="S202" s="418"/>
      <c r="T202" s="410">
        <v>19</v>
      </c>
      <c r="U202" s="411"/>
      <c r="V202" s="412"/>
      <c r="W202" s="413"/>
      <c r="X202" s="408" t="str">
        <f t="shared" si="14"/>
        <v/>
      </c>
      <c r="Y202" s="409"/>
    </row>
    <row r="203" spans="1:25" s="7" customFormat="1" ht="15.75" customHeight="1" outlineLevel="1" x14ac:dyDescent="0.25">
      <c r="A203" s="104" t="s">
        <v>8</v>
      </c>
      <c r="B203" s="103"/>
      <c r="C203" s="45"/>
      <c r="D203" s="45"/>
      <c r="E203" s="45"/>
      <c r="F203" s="45"/>
      <c r="G203" s="45"/>
      <c r="H203" s="45"/>
      <c r="I203" s="45"/>
      <c r="J203" s="45"/>
      <c r="K203" s="45"/>
      <c r="L203" s="47"/>
      <c r="M203" s="59" t="s">
        <v>341</v>
      </c>
      <c r="N203" s="48"/>
      <c r="O203" s="47"/>
      <c r="P203" s="416" t="s">
        <v>183</v>
      </c>
      <c r="Q203" s="417"/>
      <c r="R203" s="417"/>
      <c r="S203" s="418"/>
      <c r="T203" s="410">
        <v>14.5</v>
      </c>
      <c r="U203" s="411"/>
      <c r="V203" s="412"/>
      <c r="W203" s="413"/>
      <c r="X203" s="408" t="str">
        <f t="shared" si="14"/>
        <v/>
      </c>
      <c r="Y203" s="409"/>
    </row>
    <row r="204" spans="1:25" s="7" customFormat="1" ht="15.75" customHeight="1" outlineLevel="1" x14ac:dyDescent="0.25">
      <c r="A204" s="104" t="s">
        <v>131</v>
      </c>
      <c r="B204" s="103"/>
      <c r="C204" s="45"/>
      <c r="D204" s="45"/>
      <c r="E204" s="45"/>
      <c r="F204" s="45"/>
      <c r="G204" s="45"/>
      <c r="H204" s="45"/>
      <c r="I204" s="45"/>
      <c r="J204" s="45"/>
      <c r="K204" s="45"/>
      <c r="L204" s="47"/>
      <c r="M204" s="59" t="s">
        <v>130</v>
      </c>
      <c r="N204" s="48"/>
      <c r="O204" s="47"/>
      <c r="P204" s="416" t="s">
        <v>183</v>
      </c>
      <c r="Q204" s="417"/>
      <c r="R204" s="417"/>
      <c r="S204" s="418"/>
      <c r="T204" s="410">
        <v>14.5</v>
      </c>
      <c r="U204" s="411"/>
      <c r="V204" s="412"/>
      <c r="W204" s="413"/>
      <c r="X204" s="408" t="str">
        <f>IF(T204*V204&gt;0,T204*V204,"")</f>
        <v/>
      </c>
      <c r="Y204" s="409"/>
    </row>
    <row r="205" spans="1:25" s="7" customFormat="1" ht="15.75" customHeight="1" outlineLevel="1" x14ac:dyDescent="0.25">
      <c r="A205" s="104" t="s">
        <v>180</v>
      </c>
      <c r="B205" s="103"/>
      <c r="C205" s="45"/>
      <c r="D205" s="45"/>
      <c r="E205" s="45"/>
      <c r="F205" s="45"/>
      <c r="G205" s="45"/>
      <c r="H205" s="45"/>
      <c r="I205" s="45"/>
      <c r="J205" s="45"/>
      <c r="K205" s="45"/>
      <c r="L205" s="47"/>
      <c r="M205" s="59" t="s">
        <v>181</v>
      </c>
      <c r="N205" s="48"/>
      <c r="O205" s="47"/>
      <c r="P205" s="416" t="s">
        <v>183</v>
      </c>
      <c r="Q205" s="417"/>
      <c r="R205" s="417"/>
      <c r="S205" s="418"/>
      <c r="T205" s="410">
        <v>14.5</v>
      </c>
      <c r="U205" s="411"/>
      <c r="V205" s="412"/>
      <c r="W205" s="413"/>
      <c r="X205" s="408" t="str">
        <f>IF(T205*V205&gt;0,T205*V205,"")</f>
        <v/>
      </c>
      <c r="Y205" s="409"/>
    </row>
    <row r="206" spans="1:25" s="7" customFormat="1" ht="15.75" customHeight="1" outlineLevel="1" x14ac:dyDescent="0.25">
      <c r="A206" s="104" t="s">
        <v>54</v>
      </c>
      <c r="B206" s="103"/>
      <c r="C206" s="45"/>
      <c r="D206" s="45"/>
      <c r="E206" s="45"/>
      <c r="F206" s="45"/>
      <c r="G206" s="45"/>
      <c r="H206" s="45"/>
      <c r="I206" s="45"/>
      <c r="J206" s="45"/>
      <c r="K206" s="45"/>
      <c r="L206" s="47"/>
      <c r="M206" s="59" t="s">
        <v>342</v>
      </c>
      <c r="N206" s="48"/>
      <c r="O206" s="47"/>
      <c r="P206" s="416" t="s">
        <v>183</v>
      </c>
      <c r="Q206" s="417"/>
      <c r="R206" s="417"/>
      <c r="S206" s="418"/>
      <c r="T206" s="410">
        <v>14.5</v>
      </c>
      <c r="U206" s="411"/>
      <c r="V206" s="412"/>
      <c r="W206" s="413"/>
      <c r="X206" s="408" t="str">
        <f t="shared" si="14"/>
        <v/>
      </c>
      <c r="Y206" s="409"/>
    </row>
    <row r="207" spans="1:25" s="7" customFormat="1" ht="15.75" customHeight="1" outlineLevel="1" x14ac:dyDescent="0.25">
      <c r="A207" s="104" t="s">
        <v>55</v>
      </c>
      <c r="B207" s="103"/>
      <c r="C207" s="45"/>
      <c r="D207" s="45"/>
      <c r="E207" s="45"/>
      <c r="F207" s="45"/>
      <c r="G207" s="45"/>
      <c r="H207" s="45"/>
      <c r="I207" s="45"/>
      <c r="J207" s="45"/>
      <c r="K207" s="45"/>
      <c r="L207" s="47"/>
      <c r="M207" s="59" t="s">
        <v>343</v>
      </c>
      <c r="N207" s="48"/>
      <c r="O207" s="47"/>
      <c r="P207" s="416" t="s">
        <v>20</v>
      </c>
      <c r="Q207" s="417"/>
      <c r="R207" s="417"/>
      <c r="S207" s="418"/>
      <c r="T207" s="410">
        <v>14.5</v>
      </c>
      <c r="U207" s="411"/>
      <c r="V207" s="412"/>
      <c r="W207" s="413"/>
      <c r="X207" s="408" t="str">
        <f t="shared" si="14"/>
        <v/>
      </c>
      <c r="Y207" s="409"/>
    </row>
    <row r="208" spans="1:25" s="7" customFormat="1" ht="15.75" customHeight="1" outlineLevel="1" x14ac:dyDescent="0.25">
      <c r="A208" s="104" t="s">
        <v>22</v>
      </c>
      <c r="B208" s="103"/>
      <c r="C208" s="45"/>
      <c r="D208" s="45"/>
      <c r="E208" s="45"/>
      <c r="F208" s="45"/>
      <c r="G208" s="45"/>
      <c r="H208" s="45"/>
      <c r="I208" s="45"/>
      <c r="J208" s="45"/>
      <c r="K208" s="45"/>
      <c r="L208" s="47"/>
      <c r="M208" s="59" t="s">
        <v>344</v>
      </c>
      <c r="N208" s="48"/>
      <c r="O208" s="47"/>
      <c r="P208" s="416" t="s">
        <v>20</v>
      </c>
      <c r="Q208" s="417"/>
      <c r="R208" s="417"/>
      <c r="S208" s="418"/>
      <c r="T208" s="410">
        <v>70</v>
      </c>
      <c r="U208" s="411"/>
      <c r="V208" s="412"/>
      <c r="W208" s="413"/>
      <c r="X208" s="408" t="str">
        <f t="shared" si="14"/>
        <v/>
      </c>
      <c r="Y208" s="409"/>
    </row>
    <row r="209" spans="1:25" s="7" customFormat="1" ht="15.75" customHeight="1" outlineLevel="1" x14ac:dyDescent="0.25">
      <c r="A209" s="106" t="s">
        <v>396</v>
      </c>
      <c r="B209" s="135"/>
      <c r="C209" s="50"/>
      <c r="D209" s="50"/>
      <c r="E209" s="50"/>
      <c r="F209" s="50"/>
      <c r="G209" s="50"/>
      <c r="H209" s="50"/>
      <c r="I209" s="50"/>
      <c r="J209" s="50"/>
      <c r="K209" s="50"/>
      <c r="L209" s="142"/>
      <c r="M209" s="319" t="s">
        <v>345</v>
      </c>
      <c r="N209" s="157" t="s">
        <v>394</v>
      </c>
      <c r="O209" s="47"/>
      <c r="P209" s="416" t="s">
        <v>183</v>
      </c>
      <c r="Q209" s="417"/>
      <c r="R209" s="417"/>
      <c r="S209" s="418"/>
      <c r="T209" s="410">
        <v>24</v>
      </c>
      <c r="U209" s="411"/>
      <c r="V209" s="412"/>
      <c r="W209" s="413"/>
      <c r="X209" s="408" t="str">
        <f>IF(T209*V209&gt;0,T209*V209,"")</f>
        <v/>
      </c>
      <c r="Y209" s="409"/>
    </row>
    <row r="210" spans="1:25" s="7" customFormat="1" ht="15.75" customHeight="1" outlineLevel="1" x14ac:dyDescent="0.25">
      <c r="A210" s="104" t="s">
        <v>397</v>
      </c>
      <c r="B210" s="103"/>
      <c r="C210" s="45"/>
      <c r="D210" s="45"/>
      <c r="E210" s="45"/>
      <c r="F210" s="45"/>
      <c r="G210" s="45"/>
      <c r="H210" s="45"/>
      <c r="I210" s="45"/>
      <c r="J210" s="45"/>
      <c r="K210" s="45"/>
      <c r="L210" s="47"/>
      <c r="M210" s="59" t="s">
        <v>345</v>
      </c>
      <c r="N210" s="48" t="s">
        <v>395</v>
      </c>
      <c r="O210" s="47"/>
      <c r="P210" s="416" t="s">
        <v>183</v>
      </c>
      <c r="Q210" s="417"/>
      <c r="R210" s="417"/>
      <c r="S210" s="418"/>
      <c r="T210" s="410">
        <v>14.5</v>
      </c>
      <c r="U210" s="411"/>
      <c r="V210" s="414"/>
      <c r="W210" s="415"/>
      <c r="X210" s="408" t="str">
        <f>IF(T210*V210&gt;0,T210*V210,"")</f>
        <v/>
      </c>
      <c r="Y210" s="409"/>
    </row>
    <row r="211" spans="1:25" s="218" customFormat="1" ht="15.75" customHeight="1" outlineLevel="1" x14ac:dyDescent="0.25">
      <c r="A211" s="347" t="s">
        <v>204</v>
      </c>
      <c r="B211" s="229"/>
      <c r="C211" s="229"/>
      <c r="D211" s="229"/>
      <c r="E211" s="229"/>
      <c r="F211" s="220"/>
      <c r="G211" s="220"/>
      <c r="H211" s="220"/>
      <c r="I211" s="220"/>
      <c r="J211" s="230"/>
      <c r="K211" s="231"/>
      <c r="L211" s="403"/>
      <c r="M211" s="219" t="s">
        <v>346</v>
      </c>
      <c r="N211" s="220"/>
      <c r="O211" s="403"/>
      <c r="P211" s="628" t="s">
        <v>183</v>
      </c>
      <c r="Q211" s="629"/>
      <c r="R211" s="629"/>
      <c r="S211" s="630"/>
      <c r="T211" s="410">
        <v>20</v>
      </c>
      <c r="U211" s="411"/>
      <c r="V211" s="414"/>
      <c r="W211" s="415"/>
      <c r="X211" s="408" t="str">
        <f>IF(T211*V211&gt;0,T211*V211,"")</f>
        <v/>
      </c>
      <c r="Y211" s="409"/>
    </row>
    <row r="212" spans="1:25" s="7" customFormat="1" ht="24" customHeight="1" x14ac:dyDescent="0.25">
      <c r="A212" s="55" t="s">
        <v>562</v>
      </c>
      <c r="B212" s="56"/>
      <c r="C212" s="57"/>
      <c r="D212" s="57"/>
      <c r="E212" s="57"/>
      <c r="F212" s="57" t="s">
        <v>567</v>
      </c>
      <c r="G212" s="57"/>
      <c r="H212" s="57"/>
      <c r="I212" s="57"/>
      <c r="J212" s="57"/>
      <c r="K212" s="57"/>
      <c r="L212" s="58"/>
      <c r="M212" s="481" t="s">
        <v>64</v>
      </c>
      <c r="N212" s="482"/>
      <c r="O212" s="483"/>
      <c r="P212" s="481" t="s">
        <v>65</v>
      </c>
      <c r="Q212" s="482"/>
      <c r="R212" s="482"/>
      <c r="S212" s="483"/>
      <c r="T212" s="428" t="s">
        <v>12</v>
      </c>
      <c r="U212" s="430"/>
      <c r="V212" s="424" t="s">
        <v>66</v>
      </c>
      <c r="W212" s="425"/>
      <c r="X212" s="428" t="s">
        <v>13</v>
      </c>
      <c r="Y212" s="429"/>
    </row>
    <row r="213" spans="1:25" s="7" customFormat="1" ht="15.6" customHeight="1" x14ac:dyDescent="0.25">
      <c r="A213" s="673" t="s">
        <v>565</v>
      </c>
      <c r="B213" s="674"/>
      <c r="C213" s="674"/>
      <c r="D213" s="674"/>
      <c r="E213" s="674"/>
      <c r="F213" s="674"/>
      <c r="G213" s="674"/>
      <c r="H213" s="674"/>
      <c r="I213" s="674"/>
      <c r="J213" s="674"/>
      <c r="K213" s="674"/>
      <c r="L213" s="674"/>
      <c r="M213" s="674"/>
      <c r="N213" s="674"/>
      <c r="O213" s="674"/>
      <c r="P213" s="674"/>
      <c r="Q213" s="674"/>
      <c r="R213" s="674"/>
      <c r="S213" s="674"/>
      <c r="T213" s="674"/>
      <c r="U213" s="674"/>
      <c r="V213" s="674"/>
      <c r="W213" s="674"/>
      <c r="X213" s="674"/>
      <c r="Y213" s="675"/>
    </row>
    <row r="214" spans="1:25" s="7" customFormat="1" ht="15.6" customHeight="1" outlineLevel="1" x14ac:dyDescent="0.25">
      <c r="A214" s="104" t="s">
        <v>556</v>
      </c>
      <c r="B214" s="103"/>
      <c r="C214" s="45"/>
      <c r="D214" s="45"/>
      <c r="E214" s="45"/>
      <c r="F214" s="45"/>
      <c r="G214" s="45"/>
      <c r="H214" s="45"/>
      <c r="I214" s="45"/>
      <c r="J214" s="45"/>
      <c r="K214" s="45"/>
      <c r="L214" s="47"/>
      <c r="M214" s="59" t="s">
        <v>754</v>
      </c>
      <c r="N214" s="48"/>
      <c r="O214" s="241"/>
      <c r="P214" s="416" t="s">
        <v>555</v>
      </c>
      <c r="Q214" s="417"/>
      <c r="R214" s="417"/>
      <c r="S214" s="418"/>
      <c r="T214" s="410">
        <v>84.5</v>
      </c>
      <c r="U214" s="411"/>
      <c r="V214" s="412"/>
      <c r="W214" s="413"/>
      <c r="X214" s="408" t="str">
        <f>IF(T214*V214&gt;0,T214*V214,"")</f>
        <v/>
      </c>
      <c r="Y214" s="409"/>
    </row>
    <row r="215" spans="1:25" s="7" customFormat="1" ht="15.75" customHeight="1" outlineLevel="1" x14ac:dyDescent="0.25">
      <c r="A215" s="104" t="s">
        <v>557</v>
      </c>
      <c r="B215" s="103"/>
      <c r="C215" s="45"/>
      <c r="D215" s="45"/>
      <c r="E215" s="45"/>
      <c r="F215" s="45"/>
      <c r="G215" s="45"/>
      <c r="H215" s="45"/>
      <c r="I215" s="45"/>
      <c r="J215" s="45"/>
      <c r="K215" s="45"/>
      <c r="L215" s="47"/>
      <c r="M215" s="59" t="s">
        <v>755</v>
      </c>
      <c r="N215" s="48"/>
      <c r="O215" s="241"/>
      <c r="P215" s="416" t="s">
        <v>555</v>
      </c>
      <c r="Q215" s="417"/>
      <c r="R215" s="417"/>
      <c r="S215" s="418"/>
      <c r="T215" s="410">
        <v>84.5</v>
      </c>
      <c r="U215" s="411"/>
      <c r="V215" s="412"/>
      <c r="W215" s="413"/>
      <c r="X215" s="408" t="str">
        <f>IF(T215*V215&gt;0,T215*V215,"")</f>
        <v/>
      </c>
      <c r="Y215" s="409"/>
    </row>
    <row r="216" spans="1:25" s="7" customFormat="1" ht="15.75" customHeight="1" outlineLevel="1" x14ac:dyDescent="0.25">
      <c r="A216" s="104" t="s">
        <v>558</v>
      </c>
      <c r="B216" s="103"/>
      <c r="C216" s="45"/>
      <c r="D216" s="45"/>
      <c r="E216" s="45"/>
      <c r="F216" s="45"/>
      <c r="G216" s="45"/>
      <c r="H216" s="45"/>
      <c r="I216" s="45"/>
      <c r="J216" s="45"/>
      <c r="K216" s="45"/>
      <c r="L216" s="47"/>
      <c r="M216" s="59" t="s">
        <v>756</v>
      </c>
      <c r="N216" s="48"/>
      <c r="O216" s="241"/>
      <c r="P216" s="416" t="s">
        <v>456</v>
      </c>
      <c r="Q216" s="417"/>
      <c r="R216" s="417"/>
      <c r="S216" s="418"/>
      <c r="T216" s="410">
        <v>42.25</v>
      </c>
      <c r="U216" s="411"/>
      <c r="V216" s="412"/>
      <c r="W216" s="413"/>
      <c r="X216" s="408" t="str">
        <f>IF(T216*V216&gt;0,T216*V216,"")</f>
        <v/>
      </c>
      <c r="Y216" s="409"/>
    </row>
    <row r="217" spans="1:25" s="7" customFormat="1" ht="15.6" customHeight="1" x14ac:dyDescent="0.25">
      <c r="A217" s="673" t="s">
        <v>566</v>
      </c>
      <c r="B217" s="674"/>
      <c r="C217" s="674"/>
      <c r="D217" s="674"/>
      <c r="E217" s="674"/>
      <c r="F217" s="674"/>
      <c r="G217" s="674"/>
      <c r="H217" s="674"/>
      <c r="I217" s="674"/>
      <c r="J217" s="674"/>
      <c r="K217" s="674"/>
      <c r="L217" s="674"/>
      <c r="M217" s="674"/>
      <c r="N217" s="674"/>
      <c r="O217" s="674"/>
      <c r="P217" s="674"/>
      <c r="Q217" s="674"/>
      <c r="R217" s="674"/>
      <c r="S217" s="674"/>
      <c r="T217" s="674"/>
      <c r="U217" s="674"/>
      <c r="V217" s="674"/>
      <c r="W217" s="674"/>
      <c r="X217" s="674"/>
      <c r="Y217" s="675"/>
    </row>
    <row r="218" spans="1:25" s="7" customFormat="1" ht="15.75" customHeight="1" outlineLevel="1" x14ac:dyDescent="0.25">
      <c r="A218" s="104" t="s">
        <v>559</v>
      </c>
      <c r="B218" s="103"/>
      <c r="C218" s="45"/>
      <c r="D218" s="45"/>
      <c r="E218" s="45"/>
      <c r="F218" s="45"/>
      <c r="G218" s="45"/>
      <c r="H218" s="45"/>
      <c r="I218" s="45"/>
      <c r="J218" s="45"/>
      <c r="K218" s="45"/>
      <c r="L218" s="47"/>
      <c r="M218" s="59" t="s">
        <v>757</v>
      </c>
      <c r="N218" s="48"/>
      <c r="O218" s="47"/>
      <c r="P218" s="416" t="s">
        <v>456</v>
      </c>
      <c r="Q218" s="417"/>
      <c r="R218" s="417"/>
      <c r="S218" s="418"/>
      <c r="T218" s="410">
        <v>42.25</v>
      </c>
      <c r="U218" s="411"/>
      <c r="V218" s="412"/>
      <c r="W218" s="413"/>
      <c r="X218" s="408" t="str">
        <f>IF(T218*V218&gt;0,T218*V218,"")</f>
        <v/>
      </c>
      <c r="Y218" s="409"/>
    </row>
    <row r="219" spans="1:25" s="7" customFormat="1" ht="15.75" customHeight="1" outlineLevel="1" x14ac:dyDescent="0.25">
      <c r="A219" s="104" t="s">
        <v>560</v>
      </c>
      <c r="B219" s="103"/>
      <c r="C219" s="45"/>
      <c r="D219" s="45"/>
      <c r="E219" s="45"/>
      <c r="F219" s="45"/>
      <c r="G219" s="45"/>
      <c r="H219" s="45"/>
      <c r="I219" s="45"/>
      <c r="J219" s="45"/>
      <c r="K219" s="45"/>
      <c r="L219" s="47"/>
      <c r="M219" s="59" t="s">
        <v>757</v>
      </c>
      <c r="N219" s="48"/>
      <c r="O219" s="47"/>
      <c r="P219" s="416" t="s">
        <v>456</v>
      </c>
      <c r="Q219" s="417"/>
      <c r="R219" s="417"/>
      <c r="S219" s="418"/>
      <c r="T219" s="410">
        <v>42.25</v>
      </c>
      <c r="U219" s="411"/>
      <c r="V219" s="412"/>
      <c r="W219" s="413"/>
      <c r="X219" s="408" t="str">
        <f>IF(T219*V219&gt;0,T219*V219,"")</f>
        <v/>
      </c>
      <c r="Y219" s="409"/>
    </row>
    <row r="220" spans="1:25" s="7" customFormat="1" ht="15.75" customHeight="1" outlineLevel="1" x14ac:dyDescent="0.25">
      <c r="A220" s="104" t="s">
        <v>561</v>
      </c>
      <c r="B220" s="103"/>
      <c r="C220" s="45"/>
      <c r="D220" s="45"/>
      <c r="E220" s="45"/>
      <c r="F220" s="45"/>
      <c r="G220" s="45"/>
      <c r="H220" s="45"/>
      <c r="I220" s="45"/>
      <c r="J220" s="45"/>
      <c r="K220" s="45"/>
      <c r="L220" s="47"/>
      <c r="M220" s="59" t="s">
        <v>757</v>
      </c>
      <c r="N220" s="48"/>
      <c r="O220" s="47"/>
      <c r="P220" s="416" t="s">
        <v>456</v>
      </c>
      <c r="Q220" s="417"/>
      <c r="R220" s="417"/>
      <c r="S220" s="418"/>
      <c r="T220" s="410">
        <v>42.25</v>
      </c>
      <c r="U220" s="411"/>
      <c r="V220" s="412"/>
      <c r="W220" s="413"/>
      <c r="X220" s="408" t="str">
        <f>IF(T220*V220&gt;0,T220*V220,"")</f>
        <v/>
      </c>
      <c r="Y220" s="409"/>
    </row>
    <row r="221" spans="1:25" s="7" customFormat="1" ht="15.6" customHeight="1" x14ac:dyDescent="0.25">
      <c r="A221" s="673" t="s">
        <v>601</v>
      </c>
      <c r="B221" s="674"/>
      <c r="C221" s="674"/>
      <c r="D221" s="674"/>
      <c r="E221" s="674"/>
      <c r="F221" s="674"/>
      <c r="G221" s="674"/>
      <c r="H221" s="674"/>
      <c r="I221" s="674"/>
      <c r="J221" s="674"/>
      <c r="K221" s="674"/>
      <c r="L221" s="674"/>
      <c r="M221" s="674"/>
      <c r="N221" s="674"/>
      <c r="O221" s="674"/>
      <c r="P221" s="674"/>
      <c r="Q221" s="674"/>
      <c r="R221" s="674"/>
      <c r="S221" s="674"/>
      <c r="T221" s="674"/>
      <c r="U221" s="674"/>
      <c r="V221" s="674"/>
      <c r="W221" s="674"/>
      <c r="X221" s="674"/>
      <c r="Y221" s="675"/>
    </row>
    <row r="222" spans="1:25" s="7" customFormat="1" ht="15.75" customHeight="1" outlineLevel="1" x14ac:dyDescent="0.25">
      <c r="A222" s="104" t="s">
        <v>563</v>
      </c>
      <c r="B222" s="103"/>
      <c r="C222" s="45"/>
      <c r="D222" s="45"/>
      <c r="E222" s="45"/>
      <c r="F222" s="45"/>
      <c r="G222" s="45"/>
      <c r="H222" s="45"/>
      <c r="I222" s="45"/>
      <c r="J222" s="45"/>
      <c r="K222" s="45"/>
      <c r="L222" s="47"/>
      <c r="M222" s="59" t="s">
        <v>758</v>
      </c>
      <c r="N222" s="48"/>
      <c r="O222" s="241"/>
      <c r="P222" s="416" t="s">
        <v>564</v>
      </c>
      <c r="Q222" s="417"/>
      <c r="R222" s="417"/>
      <c r="S222" s="418"/>
      <c r="T222" s="410">
        <v>42.25</v>
      </c>
      <c r="U222" s="411"/>
      <c r="V222" s="412"/>
      <c r="W222" s="413"/>
      <c r="X222" s="408" t="str">
        <f>IF(T222*V222&gt;0,T222*V222,"")</f>
        <v/>
      </c>
      <c r="Y222" s="409"/>
    </row>
    <row r="223" spans="1:25" s="7" customFormat="1" ht="24" customHeight="1" x14ac:dyDescent="0.25">
      <c r="A223" s="55" t="s">
        <v>476</v>
      </c>
      <c r="B223" s="56"/>
      <c r="C223" s="57"/>
      <c r="D223" s="137"/>
      <c r="E223" s="137"/>
      <c r="F223" s="137"/>
      <c r="G223" s="259"/>
      <c r="H223" s="137"/>
      <c r="I223" s="137"/>
      <c r="J223" s="137"/>
      <c r="K223" s="137"/>
      <c r="L223" s="58"/>
      <c r="M223" s="481" t="s">
        <v>64</v>
      </c>
      <c r="N223" s="482"/>
      <c r="O223" s="483"/>
      <c r="P223" s="481" t="s">
        <v>65</v>
      </c>
      <c r="Q223" s="482"/>
      <c r="R223" s="482"/>
      <c r="S223" s="483"/>
      <c r="T223" s="428" t="s">
        <v>12</v>
      </c>
      <c r="U223" s="430"/>
      <c r="V223" s="424" t="s">
        <v>66</v>
      </c>
      <c r="W223" s="425"/>
      <c r="X223" s="428" t="s">
        <v>13</v>
      </c>
      <c r="Y223" s="429"/>
    </row>
    <row r="224" spans="1:25" s="7" customFormat="1" ht="25.15" customHeight="1" outlineLevel="1" x14ac:dyDescent="0.25">
      <c r="A224" s="676" t="s">
        <v>719</v>
      </c>
      <c r="B224" s="677"/>
      <c r="C224" s="677"/>
      <c r="D224" s="677"/>
      <c r="E224" s="677"/>
      <c r="F224" s="677"/>
      <c r="G224" s="677"/>
      <c r="H224" s="677"/>
      <c r="I224" s="622"/>
      <c r="J224" s="677"/>
      <c r="K224" s="677"/>
      <c r="L224" s="678"/>
      <c r="M224" s="505" t="s">
        <v>347</v>
      </c>
      <c r="N224" s="506"/>
      <c r="O224" s="507"/>
      <c r="P224" s="488" t="s">
        <v>73</v>
      </c>
      <c r="Q224" s="489"/>
      <c r="R224" s="489"/>
      <c r="S224" s="490"/>
      <c r="T224" s="454">
        <v>60</v>
      </c>
      <c r="U224" s="455"/>
      <c r="V224" s="458"/>
      <c r="W224" s="459"/>
      <c r="X224" s="474" t="str">
        <f t="shared" ref="X224:X236" si="15">IF(T224*V224&gt;0,T224*V224,"")</f>
        <v/>
      </c>
      <c r="Y224" s="475"/>
    </row>
    <row r="225" spans="1:25" s="7" customFormat="1" ht="15.75" customHeight="1" outlineLevel="1" x14ac:dyDescent="0.2">
      <c r="A225" s="366"/>
      <c r="B225" s="367"/>
      <c r="C225" s="368" t="s">
        <v>787</v>
      </c>
      <c r="D225" s="384"/>
      <c r="E225" s="360" t="s">
        <v>786</v>
      </c>
      <c r="F225" s="369" t="s">
        <v>785</v>
      </c>
      <c r="G225" s="370"/>
      <c r="H225" s="371" t="s">
        <v>788</v>
      </c>
      <c r="I225" s="385"/>
      <c r="J225" s="372"/>
      <c r="K225" s="367"/>
      <c r="L225" s="371"/>
      <c r="M225" s="603"/>
      <c r="N225" s="601"/>
      <c r="O225" s="602"/>
      <c r="P225" s="491"/>
      <c r="Q225" s="492"/>
      <c r="R225" s="492"/>
      <c r="S225" s="493"/>
      <c r="T225" s="456"/>
      <c r="U225" s="457"/>
      <c r="V225" s="460"/>
      <c r="W225" s="461"/>
      <c r="X225" s="476"/>
      <c r="Y225" s="477"/>
    </row>
    <row r="226" spans="1:25" s="7" customFormat="1" ht="14.65" customHeight="1" outlineLevel="1" x14ac:dyDescent="0.25">
      <c r="A226" s="373"/>
      <c r="B226" s="45" t="s">
        <v>734</v>
      </c>
      <c r="C226" s="374"/>
      <c r="D226" s="374"/>
      <c r="E226" s="374"/>
      <c r="F226" s="374"/>
      <c r="G226" s="374"/>
      <c r="H226" s="374"/>
      <c r="I226" s="374"/>
      <c r="J226" s="374"/>
      <c r="K226" s="374"/>
      <c r="L226" s="375"/>
      <c r="M226" s="508"/>
      <c r="N226" s="509"/>
      <c r="O226" s="510"/>
      <c r="P226" s="485" t="s">
        <v>73</v>
      </c>
      <c r="Q226" s="486"/>
      <c r="R226" s="486"/>
      <c r="S226" s="487"/>
      <c r="T226" s="410">
        <v>12</v>
      </c>
      <c r="U226" s="411"/>
      <c r="V226" s="414"/>
      <c r="W226" s="415"/>
      <c r="X226" s="419" t="str">
        <f t="shared" si="15"/>
        <v/>
      </c>
      <c r="Y226" s="420"/>
    </row>
    <row r="227" spans="1:25" s="7" customFormat="1" ht="16.5" customHeight="1" outlineLevel="1" x14ac:dyDescent="0.25">
      <c r="A227" s="104" t="s">
        <v>257</v>
      </c>
      <c r="B227" s="103"/>
      <c r="C227" s="45"/>
      <c r="D227" s="45"/>
      <c r="E227" s="45"/>
      <c r="F227" s="45"/>
      <c r="G227" s="45"/>
      <c r="H227" s="45"/>
      <c r="I227" s="45"/>
      <c r="J227" s="45"/>
      <c r="K227" s="45"/>
      <c r="L227" s="47"/>
      <c r="M227" s="59" t="s">
        <v>348</v>
      </c>
      <c r="N227" s="48" t="s">
        <v>246</v>
      </c>
      <c r="O227" s="47"/>
      <c r="P227" s="416" t="s">
        <v>73</v>
      </c>
      <c r="Q227" s="417"/>
      <c r="R227" s="417"/>
      <c r="S227" s="418"/>
      <c r="T227" s="410">
        <v>60</v>
      </c>
      <c r="U227" s="411"/>
      <c r="V227" s="414"/>
      <c r="W227" s="415"/>
      <c r="X227" s="419" t="str">
        <f t="shared" si="15"/>
        <v/>
      </c>
      <c r="Y227" s="420"/>
    </row>
    <row r="228" spans="1:25" s="7" customFormat="1" ht="16.5" customHeight="1" outlineLevel="1" x14ac:dyDescent="0.25">
      <c r="A228" s="104" t="s">
        <v>256</v>
      </c>
      <c r="B228" s="103"/>
      <c r="C228" s="45"/>
      <c r="D228" s="45"/>
      <c r="E228" s="45"/>
      <c r="F228" s="45"/>
      <c r="G228" s="45"/>
      <c r="H228" s="45"/>
      <c r="I228" s="45"/>
      <c r="J228" s="45"/>
      <c r="K228" s="45"/>
      <c r="L228" s="47"/>
      <c r="M228" s="59" t="s">
        <v>348</v>
      </c>
      <c r="N228" s="48" t="s">
        <v>245</v>
      </c>
      <c r="O228" s="47"/>
      <c r="P228" s="416" t="s">
        <v>73</v>
      </c>
      <c r="Q228" s="417"/>
      <c r="R228" s="417"/>
      <c r="S228" s="418"/>
      <c r="T228" s="410">
        <v>60</v>
      </c>
      <c r="U228" s="411"/>
      <c r="V228" s="414"/>
      <c r="W228" s="415"/>
      <c r="X228" s="419" t="str">
        <f t="shared" si="15"/>
        <v/>
      </c>
      <c r="Y228" s="420"/>
    </row>
    <row r="229" spans="1:25" s="7" customFormat="1" ht="16.5" customHeight="1" outlineLevel="1" x14ac:dyDescent="0.25">
      <c r="A229" s="104" t="s">
        <v>255</v>
      </c>
      <c r="B229" s="103"/>
      <c r="C229" s="45"/>
      <c r="D229" s="45"/>
      <c r="E229" s="45"/>
      <c r="F229" s="45"/>
      <c r="G229" s="45"/>
      <c r="H229" s="45"/>
      <c r="I229" s="45"/>
      <c r="J229" s="45"/>
      <c r="K229" s="45"/>
      <c r="L229" s="47"/>
      <c r="M229" s="505" t="s">
        <v>808</v>
      </c>
      <c r="N229" s="506"/>
      <c r="O229" s="507"/>
      <c r="P229" s="485" t="s">
        <v>73</v>
      </c>
      <c r="Q229" s="486"/>
      <c r="R229" s="486"/>
      <c r="S229" s="487"/>
      <c r="T229" s="410">
        <v>60</v>
      </c>
      <c r="U229" s="411"/>
      <c r="V229" s="414"/>
      <c r="W229" s="415"/>
      <c r="X229" s="408" t="str">
        <f t="shared" si="15"/>
        <v/>
      </c>
      <c r="Y229" s="409"/>
    </row>
    <row r="230" spans="1:25" s="7" customFormat="1" ht="14.65" customHeight="1" outlineLevel="1" x14ac:dyDescent="0.25">
      <c r="A230" s="373"/>
      <c r="B230" s="45" t="s">
        <v>734</v>
      </c>
      <c r="C230" s="374"/>
      <c r="D230" s="374"/>
      <c r="E230" s="374"/>
      <c r="F230" s="374"/>
      <c r="G230" s="374"/>
      <c r="H230" s="374"/>
      <c r="I230" s="374"/>
      <c r="J230" s="374"/>
      <c r="K230" s="374"/>
      <c r="L230" s="375"/>
      <c r="M230" s="508"/>
      <c r="N230" s="509"/>
      <c r="O230" s="510"/>
      <c r="P230" s="485" t="s">
        <v>73</v>
      </c>
      <c r="Q230" s="486"/>
      <c r="R230" s="486"/>
      <c r="S230" s="487"/>
      <c r="T230" s="410">
        <v>12</v>
      </c>
      <c r="U230" s="411"/>
      <c r="V230" s="414"/>
      <c r="W230" s="415"/>
      <c r="X230" s="419" t="str">
        <f>IF(T230*V230&gt;0,T230*V230,"")</f>
        <v/>
      </c>
      <c r="Y230" s="420"/>
    </row>
    <row r="231" spans="1:25" s="7" customFormat="1" ht="16.5" customHeight="1" outlineLevel="1" x14ac:dyDescent="0.25">
      <c r="A231" s="104" t="s">
        <v>254</v>
      </c>
      <c r="B231" s="103"/>
      <c r="C231" s="45"/>
      <c r="D231" s="45"/>
      <c r="E231" s="45"/>
      <c r="F231" s="45"/>
      <c r="G231" s="45"/>
      <c r="H231" s="45"/>
      <c r="I231" s="45"/>
      <c r="J231" s="45"/>
      <c r="K231" s="45"/>
      <c r="L231" s="47"/>
      <c r="M231" s="505" t="s">
        <v>82</v>
      </c>
      <c r="N231" s="506"/>
      <c r="O231" s="507"/>
      <c r="P231" s="485" t="s">
        <v>73</v>
      </c>
      <c r="Q231" s="486"/>
      <c r="R231" s="486"/>
      <c r="S231" s="487"/>
      <c r="T231" s="410">
        <v>60</v>
      </c>
      <c r="U231" s="411"/>
      <c r="V231" s="414"/>
      <c r="W231" s="415"/>
      <c r="X231" s="419" t="str">
        <f t="shared" si="15"/>
        <v/>
      </c>
      <c r="Y231" s="420"/>
    </row>
    <row r="232" spans="1:25" s="7" customFormat="1" ht="14.65" customHeight="1" outlineLevel="1" x14ac:dyDescent="0.25">
      <c r="A232" s="373"/>
      <c r="B232" s="45" t="s">
        <v>734</v>
      </c>
      <c r="C232" s="374"/>
      <c r="D232" s="374"/>
      <c r="E232" s="374"/>
      <c r="F232" s="374"/>
      <c r="G232" s="374"/>
      <c r="H232" s="374"/>
      <c r="I232" s="374"/>
      <c r="J232" s="374"/>
      <c r="K232" s="374"/>
      <c r="L232" s="375"/>
      <c r="M232" s="508"/>
      <c r="N232" s="509"/>
      <c r="O232" s="510"/>
      <c r="P232" s="485" t="s">
        <v>73</v>
      </c>
      <c r="Q232" s="486"/>
      <c r="R232" s="486"/>
      <c r="S232" s="487"/>
      <c r="T232" s="410">
        <v>12</v>
      </c>
      <c r="U232" s="411"/>
      <c r="V232" s="414"/>
      <c r="W232" s="415"/>
      <c r="X232" s="520" t="str">
        <f t="shared" si="15"/>
        <v/>
      </c>
      <c r="Y232" s="521"/>
    </row>
    <row r="233" spans="1:25" s="7" customFormat="1" ht="22.9" customHeight="1" outlineLevel="1" x14ac:dyDescent="0.2">
      <c r="A233" s="682" t="s">
        <v>735</v>
      </c>
      <c r="B233" s="683"/>
      <c r="C233" s="683"/>
      <c r="D233" s="683"/>
      <c r="E233" s="683"/>
      <c r="F233" s="683"/>
      <c r="G233" s="683"/>
      <c r="H233" s="683"/>
      <c r="I233" s="683"/>
      <c r="J233" s="683"/>
      <c r="K233" s="683"/>
      <c r="L233" s="684"/>
      <c r="M233" s="505" t="s">
        <v>116</v>
      </c>
      <c r="N233" s="506"/>
      <c r="O233" s="507"/>
      <c r="P233" s="488" t="s">
        <v>117</v>
      </c>
      <c r="Q233" s="489"/>
      <c r="R233" s="489"/>
      <c r="S233" s="490"/>
      <c r="T233" s="454">
        <v>60</v>
      </c>
      <c r="U233" s="455"/>
      <c r="V233" s="458"/>
      <c r="W233" s="459"/>
      <c r="X233" s="474" t="str">
        <f t="shared" si="15"/>
        <v/>
      </c>
      <c r="Y233" s="475"/>
    </row>
    <row r="234" spans="1:25" s="7" customFormat="1" ht="16.5" customHeight="1" outlineLevel="1" x14ac:dyDescent="0.2">
      <c r="A234" s="366"/>
      <c r="B234" s="367"/>
      <c r="C234" s="368" t="s">
        <v>783</v>
      </c>
      <c r="D234" s="386"/>
      <c r="E234" s="360" t="s">
        <v>784</v>
      </c>
      <c r="F234" s="370" t="s">
        <v>785</v>
      </c>
      <c r="G234" s="376"/>
      <c r="H234" s="371" t="s">
        <v>789</v>
      </c>
      <c r="I234" s="384"/>
      <c r="J234" s="372"/>
      <c r="K234" s="367"/>
      <c r="L234" s="371"/>
      <c r="M234" s="603"/>
      <c r="N234" s="601"/>
      <c r="O234" s="602"/>
      <c r="P234" s="679"/>
      <c r="Q234" s="680"/>
      <c r="R234" s="680"/>
      <c r="S234" s="681"/>
      <c r="T234" s="456"/>
      <c r="U234" s="457"/>
      <c r="V234" s="460"/>
      <c r="W234" s="461"/>
      <c r="X234" s="476"/>
      <c r="Y234" s="477"/>
    </row>
    <row r="235" spans="1:25" s="7" customFormat="1" ht="16.5" customHeight="1" outlineLevel="1" x14ac:dyDescent="0.25">
      <c r="A235" s="104"/>
      <c r="B235" s="45" t="s">
        <v>736</v>
      </c>
      <c r="C235" s="45"/>
      <c r="D235" s="45"/>
      <c r="E235" s="45"/>
      <c r="F235" s="45"/>
      <c r="G235" s="45"/>
      <c r="H235" s="45"/>
      <c r="I235" s="45"/>
      <c r="J235" s="45"/>
      <c r="K235" s="45"/>
      <c r="L235" s="47"/>
      <c r="M235" s="508"/>
      <c r="N235" s="509"/>
      <c r="O235" s="510"/>
      <c r="P235" s="491"/>
      <c r="Q235" s="492"/>
      <c r="R235" s="492"/>
      <c r="S235" s="493"/>
      <c r="T235" s="410">
        <v>6</v>
      </c>
      <c r="U235" s="411"/>
      <c r="V235" s="414"/>
      <c r="W235" s="415"/>
      <c r="X235" s="419" t="str">
        <f t="shared" si="15"/>
        <v/>
      </c>
      <c r="Y235" s="420"/>
    </row>
    <row r="236" spans="1:25" s="7" customFormat="1" ht="16.5" customHeight="1" outlineLevel="1" x14ac:dyDescent="0.25">
      <c r="A236" s="104" t="s">
        <v>177</v>
      </c>
      <c r="B236" s="103"/>
      <c r="C236" s="45"/>
      <c r="D236" s="45"/>
      <c r="E236" s="45"/>
      <c r="F236" s="45"/>
      <c r="G236" s="45"/>
      <c r="H236" s="45"/>
      <c r="I236" s="45"/>
      <c r="J236" s="45"/>
      <c r="K236" s="45"/>
      <c r="L236" s="47"/>
      <c r="M236" s="59" t="s">
        <v>178</v>
      </c>
      <c r="N236" s="48"/>
      <c r="O236" s="47"/>
      <c r="P236" s="485" t="s">
        <v>73</v>
      </c>
      <c r="Q236" s="486"/>
      <c r="R236" s="486"/>
      <c r="S236" s="487"/>
      <c r="T236" s="410">
        <v>58.5</v>
      </c>
      <c r="U236" s="411"/>
      <c r="V236" s="414"/>
      <c r="W236" s="415"/>
      <c r="X236" s="408" t="str">
        <f t="shared" si="15"/>
        <v/>
      </c>
      <c r="Y236" s="409"/>
    </row>
    <row r="237" spans="1:25" s="7" customFormat="1" ht="24" customHeight="1" x14ac:dyDescent="0.25">
      <c r="A237" s="55" t="s">
        <v>480</v>
      </c>
      <c r="B237" s="56"/>
      <c r="C237" s="57"/>
      <c r="D237" s="232"/>
      <c r="E237" s="232"/>
      <c r="F237" s="232"/>
      <c r="G237" s="259"/>
      <c r="H237" s="232"/>
      <c r="I237" s="232"/>
      <c r="J237" s="232"/>
      <c r="K237" s="232"/>
      <c r="L237" s="58"/>
      <c r="M237" s="481" t="s">
        <v>64</v>
      </c>
      <c r="N237" s="482"/>
      <c r="O237" s="483"/>
      <c r="P237" s="481" t="s">
        <v>65</v>
      </c>
      <c r="Q237" s="482"/>
      <c r="R237" s="482"/>
      <c r="S237" s="483"/>
      <c r="T237" s="428" t="s">
        <v>12</v>
      </c>
      <c r="U237" s="430"/>
      <c r="V237" s="424" t="s">
        <v>66</v>
      </c>
      <c r="W237" s="425"/>
      <c r="X237" s="428" t="s">
        <v>13</v>
      </c>
      <c r="Y237" s="429"/>
    </row>
    <row r="238" spans="1:25" s="7" customFormat="1" ht="16.5" customHeight="1" outlineLevel="1" x14ac:dyDescent="0.25">
      <c r="A238" s="69" t="s">
        <v>296</v>
      </c>
      <c r="B238" s="102"/>
      <c r="C238" s="42"/>
      <c r="D238" s="42"/>
      <c r="E238" s="42"/>
      <c r="F238" s="42"/>
      <c r="G238" s="42"/>
      <c r="H238" s="42"/>
      <c r="I238" s="42"/>
      <c r="J238" s="42"/>
      <c r="K238" s="42"/>
      <c r="L238" s="43"/>
      <c r="M238" s="59" t="s">
        <v>351</v>
      </c>
      <c r="N238" s="48"/>
      <c r="O238" s="43"/>
      <c r="P238" s="485" t="s">
        <v>404</v>
      </c>
      <c r="Q238" s="486"/>
      <c r="R238" s="486"/>
      <c r="S238" s="487"/>
      <c r="T238" s="426">
        <v>24</v>
      </c>
      <c r="U238" s="427"/>
      <c r="V238" s="414"/>
      <c r="W238" s="415"/>
      <c r="X238" s="419" t="str">
        <f t="shared" ref="X238:X254" si="16">IF(T238*V238&gt;0,T238*V238,"")</f>
        <v/>
      </c>
      <c r="Y238" s="420"/>
    </row>
    <row r="239" spans="1:25" s="7" customFormat="1" ht="16.5" customHeight="1" outlineLevel="1" x14ac:dyDescent="0.25">
      <c r="A239" s="104" t="s">
        <v>657</v>
      </c>
      <c r="B239" s="103"/>
      <c r="C239" s="45"/>
      <c r="D239" s="45"/>
      <c r="E239" s="45"/>
      <c r="F239" s="45"/>
      <c r="G239" s="45"/>
      <c r="H239" s="45"/>
      <c r="I239" s="45"/>
      <c r="J239" s="45"/>
      <c r="K239" s="45"/>
      <c r="L239" s="47"/>
      <c r="M239" s="59" t="s">
        <v>405</v>
      </c>
      <c r="N239" s="48"/>
      <c r="O239" s="47" t="s">
        <v>659</v>
      </c>
      <c r="P239" s="416" t="s">
        <v>404</v>
      </c>
      <c r="Q239" s="417"/>
      <c r="R239" s="417"/>
      <c r="S239" s="418"/>
      <c r="T239" s="410">
        <v>30</v>
      </c>
      <c r="U239" s="411"/>
      <c r="V239" s="412"/>
      <c r="W239" s="413"/>
      <c r="X239" s="408" t="str">
        <f>IF(T239*V239&gt;0,T239*V239,"")</f>
        <v/>
      </c>
      <c r="Y239" s="409"/>
    </row>
    <row r="240" spans="1:25" s="7" customFormat="1" ht="16.5" customHeight="1" outlineLevel="1" x14ac:dyDescent="0.25">
      <c r="A240" s="104" t="s">
        <v>658</v>
      </c>
      <c r="B240" s="103"/>
      <c r="C240" s="45"/>
      <c r="D240" s="45"/>
      <c r="E240" s="45"/>
      <c r="F240" s="45"/>
      <c r="G240" s="45"/>
      <c r="H240" s="45"/>
      <c r="I240" s="45"/>
      <c r="J240" s="45"/>
      <c r="K240" s="45"/>
      <c r="L240" s="47"/>
      <c r="M240" s="59" t="s">
        <v>405</v>
      </c>
      <c r="N240" s="48"/>
      <c r="O240" s="241" t="s">
        <v>660</v>
      </c>
      <c r="P240" s="416" t="s">
        <v>404</v>
      </c>
      <c r="Q240" s="417"/>
      <c r="R240" s="417"/>
      <c r="S240" s="418"/>
      <c r="T240" s="410">
        <v>30</v>
      </c>
      <c r="U240" s="411"/>
      <c r="V240" s="412"/>
      <c r="W240" s="413"/>
      <c r="X240" s="408" t="str">
        <f t="shared" si="16"/>
        <v/>
      </c>
      <c r="Y240" s="409"/>
    </row>
    <row r="241" spans="1:25" s="7" customFormat="1" ht="16.5" customHeight="1" outlineLevel="1" x14ac:dyDescent="0.25">
      <c r="A241" s="104"/>
      <c r="B241" s="147" t="s">
        <v>486</v>
      </c>
      <c r="C241" s="45"/>
      <c r="D241" s="45"/>
      <c r="E241" s="45"/>
      <c r="F241" s="45"/>
      <c r="G241" s="45"/>
      <c r="H241" s="45"/>
      <c r="I241" s="45"/>
      <c r="J241" s="45"/>
      <c r="K241" s="45"/>
      <c r="L241" s="47"/>
      <c r="M241" s="59" t="s">
        <v>405</v>
      </c>
      <c r="N241" s="48"/>
      <c r="O241" s="47"/>
      <c r="P241" s="416"/>
      <c r="Q241" s="417"/>
      <c r="R241" s="417"/>
      <c r="S241" s="418"/>
      <c r="T241" s="410">
        <v>12</v>
      </c>
      <c r="U241" s="411"/>
      <c r="V241" s="412"/>
      <c r="W241" s="413"/>
      <c r="X241" s="408" t="str">
        <f t="shared" si="16"/>
        <v/>
      </c>
      <c r="Y241" s="409"/>
    </row>
    <row r="242" spans="1:25" s="7" customFormat="1" ht="16.5" customHeight="1" outlineLevel="1" x14ac:dyDescent="0.25">
      <c r="A242" s="104" t="s">
        <v>662</v>
      </c>
      <c r="B242" s="103"/>
      <c r="C242" s="45"/>
      <c r="D242" s="45"/>
      <c r="E242" s="45"/>
      <c r="F242" s="45"/>
      <c r="G242" s="45"/>
      <c r="H242" s="45"/>
      <c r="I242" s="45"/>
      <c r="J242" s="45"/>
      <c r="K242" s="45"/>
      <c r="L242" s="47"/>
      <c r="M242" s="59" t="s">
        <v>780</v>
      </c>
      <c r="N242" s="48"/>
      <c r="O242" s="47"/>
      <c r="P242" s="416" t="s">
        <v>404</v>
      </c>
      <c r="Q242" s="417"/>
      <c r="R242" s="417"/>
      <c r="S242" s="418"/>
      <c r="T242" s="410">
        <v>30</v>
      </c>
      <c r="U242" s="411"/>
      <c r="V242" s="412"/>
      <c r="W242" s="413"/>
      <c r="X242" s="408" t="str">
        <f>IF(T242*V242&gt;0,T242*V242,"")</f>
        <v/>
      </c>
      <c r="Y242" s="409"/>
    </row>
    <row r="243" spans="1:25" s="7" customFormat="1" ht="15.6" customHeight="1" outlineLevel="1" x14ac:dyDescent="0.25">
      <c r="A243" s="621" t="s">
        <v>573</v>
      </c>
      <c r="B243" s="685"/>
      <c r="C243" s="685"/>
      <c r="D243" s="685"/>
      <c r="E243" s="685"/>
      <c r="F243" s="685"/>
      <c r="G243" s="685"/>
      <c r="H243" s="685"/>
      <c r="I243" s="685"/>
      <c r="J243" s="685"/>
      <c r="K243" s="685"/>
      <c r="L243" s="686"/>
      <c r="M243" s="290" t="s">
        <v>352</v>
      </c>
      <c r="N243" s="291"/>
      <c r="O243" s="292"/>
      <c r="P243" s="451" t="s">
        <v>31</v>
      </c>
      <c r="Q243" s="452"/>
      <c r="R243" s="452"/>
      <c r="S243" s="453"/>
      <c r="T243" s="410">
        <v>24</v>
      </c>
      <c r="U243" s="411"/>
      <c r="V243" s="470"/>
      <c r="W243" s="471"/>
      <c r="X243" s="472" t="str">
        <f t="shared" si="16"/>
        <v/>
      </c>
      <c r="Y243" s="473"/>
    </row>
    <row r="244" spans="1:25" s="7" customFormat="1" ht="27" customHeight="1" outlineLevel="1" x14ac:dyDescent="0.25">
      <c r="A244" s="621" t="s">
        <v>618</v>
      </c>
      <c r="B244" s="685"/>
      <c r="C244" s="685"/>
      <c r="D244" s="685"/>
      <c r="E244" s="685"/>
      <c r="F244" s="685"/>
      <c r="G244" s="685"/>
      <c r="H244" s="685"/>
      <c r="I244" s="685"/>
      <c r="J244" s="685"/>
      <c r="K244" s="685"/>
      <c r="L244" s="686"/>
      <c r="M244" s="290" t="s">
        <v>352</v>
      </c>
      <c r="N244" s="291"/>
      <c r="O244" s="292"/>
      <c r="P244" s="451" t="s">
        <v>73</v>
      </c>
      <c r="Q244" s="452"/>
      <c r="R244" s="452"/>
      <c r="S244" s="453"/>
      <c r="T244" s="468">
        <v>29</v>
      </c>
      <c r="U244" s="469"/>
      <c r="V244" s="470"/>
      <c r="W244" s="471"/>
      <c r="X244" s="472" t="str">
        <f>IF(T244*V244&gt;0,T244*V244,"")</f>
        <v/>
      </c>
      <c r="Y244" s="473"/>
    </row>
    <row r="245" spans="1:25" s="7" customFormat="1" ht="15.6" customHeight="1" outlineLevel="1" x14ac:dyDescent="0.25">
      <c r="A245" s="621" t="s">
        <v>781</v>
      </c>
      <c r="B245" s="622"/>
      <c r="C245" s="622"/>
      <c r="D245" s="622"/>
      <c r="E245" s="622"/>
      <c r="F245" s="622"/>
      <c r="G245" s="45"/>
      <c r="H245" s="45"/>
      <c r="I245" s="45"/>
      <c r="J245" s="45"/>
      <c r="K245" s="45"/>
      <c r="L245" s="241" t="s">
        <v>818</v>
      </c>
      <c r="M245" s="290" t="s">
        <v>782</v>
      </c>
      <c r="N245" s="291"/>
      <c r="O245" s="292"/>
      <c r="P245" s="451" t="s">
        <v>31</v>
      </c>
      <c r="Q245" s="452"/>
      <c r="R245" s="452"/>
      <c r="S245" s="453"/>
      <c r="T245" s="410">
        <v>35</v>
      </c>
      <c r="U245" s="411"/>
      <c r="V245" s="470"/>
      <c r="W245" s="471"/>
      <c r="X245" s="472" t="str">
        <f t="shared" ref="X245" si="17">IF(T245*V245&gt;0,T245*V245,"")</f>
        <v/>
      </c>
      <c r="Y245" s="473"/>
    </row>
    <row r="246" spans="1:25" s="7" customFormat="1" ht="15.75" customHeight="1" outlineLevel="1" x14ac:dyDescent="0.25">
      <c r="A246" s="104" t="s">
        <v>454</v>
      </c>
      <c r="B246" s="103"/>
      <c r="C246" s="45"/>
      <c r="D246" s="45"/>
      <c r="E246" s="45"/>
      <c r="F246" s="45"/>
      <c r="G246" s="45"/>
      <c r="H246" s="45"/>
      <c r="I246" s="45"/>
      <c r="J246" s="45"/>
      <c r="K246" s="45"/>
      <c r="L246" s="241" t="s">
        <v>514</v>
      </c>
      <c r="M246" s="59" t="s">
        <v>779</v>
      </c>
      <c r="N246" s="48"/>
      <c r="O246" s="47"/>
      <c r="P246" s="416" t="s">
        <v>73</v>
      </c>
      <c r="Q246" s="417"/>
      <c r="R246" s="417"/>
      <c r="S246" s="418"/>
      <c r="T246" s="410">
        <v>51.75</v>
      </c>
      <c r="U246" s="411"/>
      <c r="V246" s="412"/>
      <c r="W246" s="413"/>
      <c r="X246" s="408" t="str">
        <f t="shared" si="16"/>
        <v/>
      </c>
      <c r="Y246" s="409"/>
    </row>
    <row r="247" spans="1:25" s="7" customFormat="1" ht="15.75" customHeight="1" outlineLevel="1" x14ac:dyDescent="0.25">
      <c r="A247" s="104" t="s">
        <v>454</v>
      </c>
      <c r="B247" s="103"/>
      <c r="C247" s="45"/>
      <c r="D247" s="45"/>
      <c r="E247" s="45"/>
      <c r="F247" s="45"/>
      <c r="G247" s="45"/>
      <c r="H247" s="45"/>
      <c r="I247" s="45"/>
      <c r="J247" s="45"/>
      <c r="K247" s="45"/>
      <c r="L247" s="241" t="s">
        <v>648</v>
      </c>
      <c r="M247" s="59" t="s">
        <v>779</v>
      </c>
      <c r="N247" s="48"/>
      <c r="O247" s="47"/>
      <c r="P247" s="416" t="s">
        <v>73</v>
      </c>
      <c r="Q247" s="417"/>
      <c r="R247" s="417"/>
      <c r="S247" s="418"/>
      <c r="T247" s="410">
        <v>74.75</v>
      </c>
      <c r="U247" s="411"/>
      <c r="V247" s="412"/>
      <c r="W247" s="413"/>
      <c r="X247" s="408" t="str">
        <f>IF(T247*V247&gt;0,T247*V247,"")</f>
        <v/>
      </c>
      <c r="Y247" s="409"/>
    </row>
    <row r="248" spans="1:25" s="7" customFormat="1" ht="15.75" customHeight="1" outlineLevel="1" x14ac:dyDescent="0.25">
      <c r="A248" s="104" t="s">
        <v>512</v>
      </c>
      <c r="B248" s="103"/>
      <c r="C248" s="45"/>
      <c r="D248" s="45"/>
      <c r="E248" s="45"/>
      <c r="F248" s="45"/>
      <c r="G248" s="45"/>
      <c r="H248" s="45"/>
      <c r="I248" s="45"/>
      <c r="J248" s="45"/>
      <c r="K248" s="45"/>
      <c r="L248" s="241" t="s">
        <v>515</v>
      </c>
      <c r="M248" s="59" t="s">
        <v>513</v>
      </c>
      <c r="N248" s="48"/>
      <c r="O248" s="47"/>
      <c r="P248" s="416" t="s">
        <v>73</v>
      </c>
      <c r="Q248" s="417"/>
      <c r="R248" s="417"/>
      <c r="S248" s="418"/>
      <c r="T248" s="410">
        <v>143.75</v>
      </c>
      <c r="U248" s="411"/>
      <c r="V248" s="412"/>
      <c r="W248" s="413"/>
      <c r="X248" s="408" t="str">
        <f>IF(T248*V248&gt;0,T248*V248,"")</f>
        <v/>
      </c>
      <c r="Y248" s="409"/>
    </row>
    <row r="249" spans="1:25" s="7" customFormat="1" ht="15.75" customHeight="1" outlineLevel="1" x14ac:dyDescent="0.25">
      <c r="A249" s="104" t="s">
        <v>439</v>
      </c>
      <c r="B249" s="103"/>
      <c r="C249" s="45"/>
      <c r="D249" s="45"/>
      <c r="E249" s="45"/>
      <c r="F249" s="45"/>
      <c r="G249" s="45"/>
      <c r="H249" s="45"/>
      <c r="I249" s="45"/>
      <c r="J249" s="45"/>
      <c r="K249" s="45"/>
      <c r="L249" s="47"/>
      <c r="M249" s="59" t="s">
        <v>280</v>
      </c>
      <c r="N249" s="48"/>
      <c r="O249" s="47"/>
      <c r="P249" s="416" t="s">
        <v>73</v>
      </c>
      <c r="Q249" s="417"/>
      <c r="R249" s="417"/>
      <c r="S249" s="418"/>
      <c r="T249" s="410">
        <v>45</v>
      </c>
      <c r="U249" s="411"/>
      <c r="V249" s="412"/>
      <c r="W249" s="413"/>
      <c r="X249" s="408" t="str">
        <f t="shared" si="16"/>
        <v/>
      </c>
      <c r="Y249" s="409"/>
    </row>
    <row r="250" spans="1:25" s="7" customFormat="1" ht="15.75" customHeight="1" outlineLevel="1" x14ac:dyDescent="0.25">
      <c r="A250" s="104" t="s">
        <v>568</v>
      </c>
      <c r="B250" s="103"/>
      <c r="C250" s="45"/>
      <c r="D250" s="45"/>
      <c r="E250" s="45"/>
      <c r="F250" s="45"/>
      <c r="G250" s="45"/>
      <c r="H250" s="45"/>
      <c r="I250" s="45"/>
      <c r="J250" s="45"/>
      <c r="K250" s="45"/>
      <c r="L250" s="47"/>
      <c r="M250" s="59"/>
      <c r="N250" s="48"/>
      <c r="O250" s="47"/>
      <c r="P250" s="416" t="s">
        <v>249</v>
      </c>
      <c r="Q250" s="417"/>
      <c r="R250" s="417"/>
      <c r="S250" s="418"/>
      <c r="T250" s="410">
        <v>15</v>
      </c>
      <c r="U250" s="411"/>
      <c r="V250" s="412"/>
      <c r="W250" s="413"/>
      <c r="X250" s="408"/>
      <c r="Y250" s="409"/>
    </row>
    <row r="251" spans="1:25" s="7" customFormat="1" ht="15.75" customHeight="1" outlineLevel="1" x14ac:dyDescent="0.25">
      <c r="A251" s="104" t="s">
        <v>569</v>
      </c>
      <c r="B251" s="103"/>
      <c r="C251" s="45"/>
      <c r="D251" s="45"/>
      <c r="E251" s="45"/>
      <c r="F251" s="45"/>
      <c r="G251" s="45"/>
      <c r="H251" s="45"/>
      <c r="I251" s="45"/>
      <c r="J251" s="45"/>
      <c r="K251" s="45"/>
      <c r="L251" s="47"/>
      <c r="M251" s="59"/>
      <c r="N251" s="48"/>
      <c r="O251" s="47"/>
      <c r="P251" s="416" t="s">
        <v>249</v>
      </c>
      <c r="Q251" s="417"/>
      <c r="R251" s="417"/>
      <c r="S251" s="418"/>
      <c r="T251" s="410">
        <v>25</v>
      </c>
      <c r="U251" s="411"/>
      <c r="V251" s="412"/>
      <c r="W251" s="413"/>
      <c r="X251" s="408" t="str">
        <f>IF(T251*V251&gt;0,T251*V251,"")</f>
        <v/>
      </c>
      <c r="Y251" s="409"/>
    </row>
    <row r="252" spans="1:25" s="7" customFormat="1" ht="15.75" customHeight="1" outlineLevel="1" x14ac:dyDescent="0.25">
      <c r="A252" s="104" t="s">
        <v>570</v>
      </c>
      <c r="B252" s="103"/>
      <c r="C252" s="45"/>
      <c r="D252" s="45"/>
      <c r="E252" s="45"/>
      <c r="F252" s="45"/>
      <c r="G252" s="45"/>
      <c r="H252" s="45"/>
      <c r="I252" s="45"/>
      <c r="J252" s="45"/>
      <c r="K252" s="45"/>
      <c r="L252" s="47"/>
      <c r="M252" s="59"/>
      <c r="N252" s="48"/>
      <c r="O252" s="47"/>
      <c r="P252" s="416" t="s">
        <v>249</v>
      </c>
      <c r="Q252" s="417"/>
      <c r="R252" s="417"/>
      <c r="S252" s="418"/>
      <c r="T252" s="410">
        <v>35</v>
      </c>
      <c r="U252" s="411"/>
      <c r="V252" s="412"/>
      <c r="W252" s="413"/>
      <c r="X252" s="408" t="str">
        <f>IF(T252*V252&gt;0,T252*V252,"")</f>
        <v/>
      </c>
      <c r="Y252" s="409"/>
    </row>
    <row r="253" spans="1:25" s="7" customFormat="1" ht="15.75" customHeight="1" outlineLevel="1" x14ac:dyDescent="0.25">
      <c r="A253" s="104" t="s">
        <v>696</v>
      </c>
      <c r="B253" s="103"/>
      <c r="C253" s="45"/>
      <c r="D253" s="45"/>
      <c r="E253" s="45"/>
      <c r="F253" s="45"/>
      <c r="G253" s="45"/>
      <c r="H253" s="45"/>
      <c r="I253" s="45"/>
      <c r="J253" s="45"/>
      <c r="K253" s="45"/>
      <c r="L253" s="47"/>
      <c r="M253" s="59" t="s">
        <v>382</v>
      </c>
      <c r="N253" s="48"/>
      <c r="O253" s="47"/>
      <c r="P253" s="416" t="s">
        <v>31</v>
      </c>
      <c r="Q253" s="417"/>
      <c r="R253" s="417"/>
      <c r="S253" s="418"/>
      <c r="T253" s="426">
        <v>24</v>
      </c>
      <c r="U253" s="427"/>
      <c r="V253" s="412"/>
      <c r="W253" s="413"/>
      <c r="X253" s="408" t="str">
        <f t="shared" si="16"/>
        <v/>
      </c>
      <c r="Y253" s="409"/>
    </row>
    <row r="254" spans="1:25" s="7" customFormat="1" ht="15.75" customHeight="1" outlineLevel="1" x14ac:dyDescent="0.25">
      <c r="A254" s="104" t="s">
        <v>455</v>
      </c>
      <c r="B254" s="103"/>
      <c r="C254" s="45"/>
      <c r="D254" s="45"/>
      <c r="E254" s="45"/>
      <c r="F254" s="45"/>
      <c r="G254" s="45"/>
      <c r="H254" s="45"/>
      <c r="I254" s="45"/>
      <c r="J254" s="45"/>
      <c r="K254" s="45"/>
      <c r="L254" s="47"/>
      <c r="M254" s="59" t="s">
        <v>697</v>
      </c>
      <c r="N254" s="48"/>
      <c r="O254" s="47"/>
      <c r="P254" s="416" t="s">
        <v>31</v>
      </c>
      <c r="Q254" s="417"/>
      <c r="R254" s="417"/>
      <c r="S254" s="418"/>
      <c r="T254" s="410">
        <v>54.5</v>
      </c>
      <c r="U254" s="411"/>
      <c r="V254" s="412"/>
      <c r="W254" s="413"/>
      <c r="X254" s="408" t="str">
        <f t="shared" si="16"/>
        <v/>
      </c>
      <c r="Y254" s="409"/>
    </row>
    <row r="255" spans="1:25" s="7" customFormat="1" ht="15.75" customHeight="1" outlineLevel="1" x14ac:dyDescent="0.25">
      <c r="A255" s="104" t="s">
        <v>650</v>
      </c>
      <c r="B255" s="103"/>
      <c r="C255" s="45"/>
      <c r="D255" s="45"/>
      <c r="E255" s="45"/>
      <c r="F255" s="45"/>
      <c r="G255" s="45"/>
      <c r="H255" s="45"/>
      <c r="I255" s="45"/>
      <c r="J255" s="45"/>
      <c r="K255" s="45"/>
      <c r="L255" s="47"/>
      <c r="M255" s="59" t="s">
        <v>651</v>
      </c>
      <c r="N255" s="48"/>
      <c r="O255" s="47"/>
      <c r="P255" s="416" t="s">
        <v>73</v>
      </c>
      <c r="Q255" s="417"/>
      <c r="R255" s="417"/>
      <c r="S255" s="418"/>
      <c r="T255" s="410">
        <v>21.75</v>
      </c>
      <c r="U255" s="411"/>
      <c r="V255" s="412"/>
      <c r="W255" s="413"/>
      <c r="X255" s="408" t="str">
        <f>IF(T255*V255&gt;0,T255*V255,"")</f>
        <v/>
      </c>
      <c r="Y255" s="409"/>
    </row>
    <row r="256" spans="1:25" s="7" customFormat="1" ht="23.25" customHeight="1" x14ac:dyDescent="0.25">
      <c r="A256" s="55" t="s">
        <v>478</v>
      </c>
      <c r="B256" s="56"/>
      <c r="C256" s="57"/>
      <c r="D256" s="232"/>
      <c r="E256" s="232"/>
      <c r="F256" s="232"/>
      <c r="G256" s="259"/>
      <c r="H256" s="232"/>
      <c r="I256" s="232"/>
      <c r="J256" s="232"/>
      <c r="K256" s="232"/>
      <c r="L256" s="58"/>
      <c r="M256" s="481" t="s">
        <v>64</v>
      </c>
      <c r="N256" s="482"/>
      <c r="O256" s="483"/>
      <c r="P256" s="481" t="s">
        <v>65</v>
      </c>
      <c r="Q256" s="482"/>
      <c r="R256" s="482"/>
      <c r="S256" s="483"/>
      <c r="T256" s="428" t="s">
        <v>12</v>
      </c>
      <c r="U256" s="430"/>
      <c r="V256" s="424" t="s">
        <v>66</v>
      </c>
      <c r="W256" s="425"/>
      <c r="X256" s="428" t="s">
        <v>13</v>
      </c>
      <c r="Y256" s="429"/>
    </row>
    <row r="257" spans="1:25" s="7" customFormat="1" ht="16.5" customHeight="1" outlineLevel="1" x14ac:dyDescent="0.25">
      <c r="A257" s="69" t="s">
        <v>88</v>
      </c>
      <c r="B257" s="102"/>
      <c r="C257" s="42"/>
      <c r="D257" s="42"/>
      <c r="E257" s="42"/>
      <c r="F257" s="42"/>
      <c r="G257" s="42"/>
      <c r="H257" s="42"/>
      <c r="I257" s="42"/>
      <c r="J257" s="42"/>
      <c r="K257" s="42"/>
      <c r="L257" s="43"/>
      <c r="M257" s="59" t="s">
        <v>354</v>
      </c>
      <c r="N257" s="48"/>
      <c r="O257" s="43"/>
      <c r="P257" s="485" t="s">
        <v>31</v>
      </c>
      <c r="Q257" s="486"/>
      <c r="R257" s="486"/>
      <c r="S257" s="487"/>
      <c r="T257" s="426">
        <v>42.25</v>
      </c>
      <c r="U257" s="427"/>
      <c r="V257" s="414"/>
      <c r="W257" s="415"/>
      <c r="X257" s="419" t="str">
        <f>IF(T257*V257&gt;0,T257*V257,"")</f>
        <v/>
      </c>
      <c r="Y257" s="420"/>
    </row>
    <row r="258" spans="1:25" s="7" customFormat="1" ht="16.5" customHeight="1" outlineLevel="1" x14ac:dyDescent="0.25">
      <c r="A258" s="69" t="s">
        <v>103</v>
      </c>
      <c r="B258" s="102"/>
      <c r="C258" s="42"/>
      <c r="D258" s="42"/>
      <c r="E258" s="42"/>
      <c r="F258" s="42"/>
      <c r="G258" s="42"/>
      <c r="H258" s="42"/>
      <c r="I258" s="42"/>
      <c r="J258" s="42"/>
      <c r="K258" s="42"/>
      <c r="L258" s="43"/>
      <c r="M258" s="59" t="s">
        <v>355</v>
      </c>
      <c r="N258" s="48"/>
      <c r="O258" s="43"/>
      <c r="P258" s="421">
        <v>1</v>
      </c>
      <c r="Q258" s="422"/>
      <c r="R258" s="422"/>
      <c r="S258" s="423"/>
      <c r="T258" s="410">
        <v>48.5</v>
      </c>
      <c r="U258" s="411"/>
      <c r="V258" s="414"/>
      <c r="W258" s="415"/>
      <c r="X258" s="408" t="str">
        <f>IF(T258*V258&gt;0,T258*V258,"")</f>
        <v/>
      </c>
      <c r="Y258" s="409"/>
    </row>
    <row r="259" spans="1:25" s="7" customFormat="1" ht="16.5" customHeight="1" outlineLevel="1" x14ac:dyDescent="0.25">
      <c r="A259" s="69" t="s">
        <v>123</v>
      </c>
      <c r="B259" s="102"/>
      <c r="C259" s="42"/>
      <c r="D259" s="42"/>
      <c r="E259" s="42"/>
      <c r="F259" s="42"/>
      <c r="G259" s="42"/>
      <c r="H259" s="42"/>
      <c r="I259" s="42"/>
      <c r="J259" s="42"/>
      <c r="K259" s="42"/>
      <c r="L259" s="43"/>
      <c r="M259" s="59" t="s">
        <v>356</v>
      </c>
      <c r="N259" s="48"/>
      <c r="O259" s="43"/>
      <c r="P259" s="421">
        <v>1</v>
      </c>
      <c r="Q259" s="422"/>
      <c r="R259" s="422"/>
      <c r="S259" s="423"/>
      <c r="T259" s="410">
        <v>48.5</v>
      </c>
      <c r="U259" s="411"/>
      <c r="V259" s="414"/>
      <c r="W259" s="415"/>
      <c r="X259" s="408" t="str">
        <f>IF(T259*V259&gt;0,T259*V259,"")</f>
        <v/>
      </c>
      <c r="Y259" s="409"/>
    </row>
    <row r="260" spans="1:25" s="7" customFormat="1" ht="16.5" customHeight="1" outlineLevel="1" x14ac:dyDescent="0.25">
      <c r="A260" s="69" t="s">
        <v>428</v>
      </c>
      <c r="B260" s="102"/>
      <c r="C260" s="42"/>
      <c r="D260" s="42"/>
      <c r="E260" s="42"/>
      <c r="F260" s="42"/>
      <c r="G260" s="42"/>
      <c r="H260" s="42"/>
      <c r="I260" s="42"/>
      <c r="J260" s="42"/>
      <c r="K260" s="42"/>
      <c r="L260" s="43"/>
      <c r="M260" s="59" t="s">
        <v>427</v>
      </c>
      <c r="N260" s="48"/>
      <c r="O260" s="43"/>
      <c r="P260" s="421">
        <v>1</v>
      </c>
      <c r="Q260" s="422"/>
      <c r="R260" s="422"/>
      <c r="S260" s="423"/>
      <c r="T260" s="410">
        <v>60.5</v>
      </c>
      <c r="U260" s="411"/>
      <c r="V260" s="414"/>
      <c r="W260" s="415"/>
      <c r="X260" s="408" t="str">
        <f>IF(T260*V260&gt;0,T260*V260,"")</f>
        <v/>
      </c>
      <c r="Y260" s="409"/>
    </row>
    <row r="261" spans="1:25" s="7" customFormat="1" ht="24" customHeight="1" x14ac:dyDescent="0.25">
      <c r="A261" s="55" t="s">
        <v>479</v>
      </c>
      <c r="B261" s="56"/>
      <c r="C261" s="57"/>
      <c r="D261" s="232"/>
      <c r="E261" s="232"/>
      <c r="F261" s="232"/>
      <c r="G261" s="259"/>
      <c r="H261" s="232"/>
      <c r="I261" s="232"/>
      <c r="J261" s="232"/>
      <c r="K261" s="232"/>
      <c r="L261" s="58"/>
      <c r="M261" s="481" t="s">
        <v>64</v>
      </c>
      <c r="N261" s="482"/>
      <c r="O261" s="483"/>
      <c r="P261" s="481" t="s">
        <v>65</v>
      </c>
      <c r="Q261" s="482"/>
      <c r="R261" s="482"/>
      <c r="S261" s="483"/>
      <c r="T261" s="428" t="s">
        <v>12</v>
      </c>
      <c r="U261" s="430"/>
      <c r="V261" s="424" t="s">
        <v>66</v>
      </c>
      <c r="W261" s="425"/>
      <c r="X261" s="428" t="s">
        <v>13</v>
      </c>
      <c r="Y261" s="429"/>
    </row>
    <row r="262" spans="1:25" s="7" customFormat="1" ht="16.5" customHeight="1" outlineLevel="1" x14ac:dyDescent="0.25">
      <c r="A262" s="104" t="s">
        <v>684</v>
      </c>
      <c r="B262" s="103"/>
      <c r="C262" s="45"/>
      <c r="D262" s="45"/>
      <c r="E262" s="45"/>
      <c r="F262" s="45"/>
      <c r="G262" s="45"/>
      <c r="H262" s="45"/>
      <c r="I262" s="45"/>
      <c r="J262" s="45"/>
      <c r="K262" s="45"/>
      <c r="L262" s="47"/>
      <c r="M262" s="59" t="s">
        <v>349</v>
      </c>
      <c r="N262" s="48"/>
      <c r="O262" s="47"/>
      <c r="P262" s="416" t="s">
        <v>154</v>
      </c>
      <c r="Q262" s="417"/>
      <c r="R262" s="417"/>
      <c r="S262" s="418"/>
      <c r="T262" s="410">
        <v>18</v>
      </c>
      <c r="U262" s="411"/>
      <c r="V262" s="412"/>
      <c r="W262" s="413"/>
      <c r="X262" s="408" t="str">
        <f t="shared" ref="X262:X291" si="18">IF(T262*V262&gt;0,T262*V262,"")</f>
        <v/>
      </c>
      <c r="Y262" s="409"/>
    </row>
    <row r="263" spans="1:25" s="7" customFormat="1" ht="16.5" customHeight="1" outlineLevel="1" x14ac:dyDescent="0.25">
      <c r="A263" s="104" t="s">
        <v>698</v>
      </c>
      <c r="B263" s="103"/>
      <c r="C263" s="45"/>
      <c r="D263" s="45"/>
      <c r="E263" s="45"/>
      <c r="F263" s="45"/>
      <c r="G263" s="45"/>
      <c r="H263" s="45"/>
      <c r="I263" s="45"/>
      <c r="J263" s="45"/>
      <c r="K263" s="45"/>
      <c r="L263" s="47"/>
      <c r="M263" s="59" t="s">
        <v>350</v>
      </c>
      <c r="N263" s="48"/>
      <c r="O263" s="47"/>
      <c r="P263" s="416" t="s">
        <v>154</v>
      </c>
      <c r="Q263" s="417"/>
      <c r="R263" s="417"/>
      <c r="S263" s="418"/>
      <c r="T263" s="410">
        <v>18</v>
      </c>
      <c r="U263" s="411"/>
      <c r="V263" s="412"/>
      <c r="W263" s="413"/>
      <c r="X263" s="408" t="str">
        <f t="shared" si="18"/>
        <v/>
      </c>
      <c r="Y263" s="409"/>
    </row>
    <row r="264" spans="1:25" s="7" customFormat="1" ht="16.5" customHeight="1" outlineLevel="1" x14ac:dyDescent="0.25">
      <c r="A264" s="104" t="s">
        <v>509</v>
      </c>
      <c r="B264" s="103"/>
      <c r="C264" s="45"/>
      <c r="D264" s="45"/>
      <c r="E264" s="45"/>
      <c r="F264" s="45"/>
      <c r="G264" s="45"/>
      <c r="H264" s="45"/>
      <c r="I264" s="45"/>
      <c r="J264" s="45"/>
      <c r="K264" s="45"/>
      <c r="L264" s="47"/>
      <c r="M264" s="59" t="s">
        <v>510</v>
      </c>
      <c r="N264" s="48"/>
      <c r="O264" s="47"/>
      <c r="P264" s="416" t="s">
        <v>154</v>
      </c>
      <c r="Q264" s="417"/>
      <c r="R264" s="417"/>
      <c r="S264" s="418"/>
      <c r="T264" s="410">
        <v>18</v>
      </c>
      <c r="U264" s="411"/>
      <c r="V264" s="412"/>
      <c r="W264" s="413"/>
      <c r="X264" s="408" t="str">
        <f>IF(T264*V264&gt;0,T264*V264,"")</f>
        <v/>
      </c>
      <c r="Y264" s="409"/>
    </row>
    <row r="265" spans="1:25" s="7" customFormat="1" ht="16.5" customHeight="1" outlineLevel="1" x14ac:dyDescent="0.25">
      <c r="A265" s="104" t="s">
        <v>98</v>
      </c>
      <c r="B265" s="103"/>
      <c r="C265" s="45"/>
      <c r="D265" s="45"/>
      <c r="E265" s="45"/>
      <c r="F265" s="45"/>
      <c r="G265" s="45"/>
      <c r="H265" s="45"/>
      <c r="I265" s="52"/>
      <c r="J265" s="45"/>
      <c r="K265" s="45"/>
      <c r="L265" s="203" t="s">
        <v>91</v>
      </c>
      <c r="M265" s="59" t="s">
        <v>357</v>
      </c>
      <c r="N265" s="48"/>
      <c r="O265" s="47"/>
      <c r="P265" s="416" t="s">
        <v>31</v>
      </c>
      <c r="Q265" s="417"/>
      <c r="R265" s="417"/>
      <c r="S265" s="418"/>
      <c r="T265" s="410">
        <v>42.25</v>
      </c>
      <c r="U265" s="411"/>
      <c r="V265" s="412"/>
      <c r="W265" s="413"/>
      <c r="X265" s="408" t="str">
        <f t="shared" si="18"/>
        <v/>
      </c>
      <c r="Y265" s="409"/>
    </row>
    <row r="266" spans="1:25" s="7" customFormat="1" ht="16.5" customHeight="1" outlineLevel="1" x14ac:dyDescent="0.25">
      <c r="A266" s="104" t="s">
        <v>98</v>
      </c>
      <c r="B266" s="103"/>
      <c r="C266" s="45"/>
      <c r="D266" s="45"/>
      <c r="E266" s="45"/>
      <c r="F266" s="45"/>
      <c r="G266" s="45"/>
      <c r="H266" s="45"/>
      <c r="I266" s="52"/>
      <c r="J266" s="45"/>
      <c r="K266" s="45"/>
      <c r="L266" s="203"/>
      <c r="M266" s="59" t="s">
        <v>632</v>
      </c>
      <c r="N266" s="48"/>
      <c r="O266" s="47"/>
      <c r="P266" s="416" t="s">
        <v>31</v>
      </c>
      <c r="Q266" s="417"/>
      <c r="R266" s="417"/>
      <c r="S266" s="418"/>
      <c r="T266" s="410">
        <v>42.25</v>
      </c>
      <c r="U266" s="411"/>
      <c r="V266" s="412"/>
      <c r="W266" s="413"/>
      <c r="X266" s="408" t="str">
        <f>IF(T266*V266&gt;0,T266*V266,"")</f>
        <v/>
      </c>
      <c r="Y266" s="409"/>
    </row>
    <row r="267" spans="1:25" s="7" customFormat="1" ht="16.5" customHeight="1" outlineLevel="1" x14ac:dyDescent="0.25">
      <c r="A267" s="104" t="s">
        <v>406</v>
      </c>
      <c r="B267" s="103"/>
      <c r="C267" s="45"/>
      <c r="D267" s="45"/>
      <c r="E267" s="45"/>
      <c r="F267" s="45"/>
      <c r="G267" s="45"/>
      <c r="H267" s="45"/>
      <c r="I267" s="52"/>
      <c r="J267" s="45"/>
      <c r="K267" s="45"/>
      <c r="L267" s="203"/>
      <c r="M267" s="59" t="s">
        <v>699</v>
      </c>
      <c r="N267" s="48"/>
      <c r="O267" s="47"/>
      <c r="P267" s="416" t="s">
        <v>31</v>
      </c>
      <c r="Q267" s="417"/>
      <c r="R267" s="417"/>
      <c r="S267" s="418"/>
      <c r="T267" s="410">
        <v>42.25</v>
      </c>
      <c r="U267" s="411"/>
      <c r="V267" s="412"/>
      <c r="W267" s="413"/>
      <c r="X267" s="408" t="str">
        <f t="shared" si="18"/>
        <v/>
      </c>
      <c r="Y267" s="409"/>
    </row>
    <row r="268" spans="1:25" s="7" customFormat="1" ht="16.5" customHeight="1" outlineLevel="1" x14ac:dyDescent="0.25">
      <c r="A268" s="104" t="s">
        <v>266</v>
      </c>
      <c r="B268" s="103"/>
      <c r="C268" s="45"/>
      <c r="D268" s="45"/>
      <c r="E268" s="45"/>
      <c r="F268" s="45"/>
      <c r="G268" s="45"/>
      <c r="H268" s="45"/>
      <c r="I268" s="52"/>
      <c r="J268" s="45"/>
      <c r="K268" s="45"/>
      <c r="L268" s="203"/>
      <c r="M268" s="59" t="s">
        <v>700</v>
      </c>
      <c r="N268" s="48"/>
      <c r="O268" s="47"/>
      <c r="P268" s="416" t="s">
        <v>31</v>
      </c>
      <c r="Q268" s="417"/>
      <c r="R268" s="417"/>
      <c r="S268" s="418"/>
      <c r="T268" s="410">
        <v>42.25</v>
      </c>
      <c r="U268" s="411"/>
      <c r="V268" s="412"/>
      <c r="W268" s="413"/>
      <c r="X268" s="408" t="str">
        <f t="shared" si="18"/>
        <v/>
      </c>
      <c r="Y268" s="409"/>
    </row>
    <row r="269" spans="1:25" s="7" customFormat="1" ht="16.5" customHeight="1" outlineLevel="1" x14ac:dyDescent="0.25">
      <c r="A269" s="104" t="s">
        <v>143</v>
      </c>
      <c r="B269" s="103"/>
      <c r="C269" s="45"/>
      <c r="D269" s="45"/>
      <c r="E269" s="45"/>
      <c r="F269" s="45"/>
      <c r="G269" s="45"/>
      <c r="H269" s="45"/>
      <c r="I269" s="52"/>
      <c r="J269" s="45"/>
      <c r="K269" s="45"/>
      <c r="L269" s="203"/>
      <c r="M269" s="59" t="s">
        <v>358</v>
      </c>
      <c r="N269" s="48"/>
      <c r="O269" s="47"/>
      <c r="P269" s="416" t="s">
        <v>31</v>
      </c>
      <c r="Q269" s="417"/>
      <c r="R269" s="417"/>
      <c r="S269" s="418"/>
      <c r="T269" s="410">
        <v>42.25</v>
      </c>
      <c r="U269" s="411"/>
      <c r="V269" s="412"/>
      <c r="W269" s="413"/>
      <c r="X269" s="408" t="str">
        <f t="shared" si="18"/>
        <v/>
      </c>
      <c r="Y269" s="409"/>
    </row>
    <row r="270" spans="1:25" s="7" customFormat="1" ht="16.5" customHeight="1" outlineLevel="1" x14ac:dyDescent="0.25">
      <c r="A270" s="104" t="s">
        <v>143</v>
      </c>
      <c r="B270" s="103"/>
      <c r="C270" s="45"/>
      <c r="D270" s="45"/>
      <c r="E270" s="45"/>
      <c r="F270" s="45"/>
      <c r="G270" s="45"/>
      <c r="H270" s="45"/>
      <c r="I270" s="52"/>
      <c r="J270" s="45"/>
      <c r="K270" s="45"/>
      <c r="L270" s="203"/>
      <c r="M270" s="59" t="s">
        <v>631</v>
      </c>
      <c r="N270" s="48"/>
      <c r="O270" s="47"/>
      <c r="P270" s="416" t="s">
        <v>31</v>
      </c>
      <c r="Q270" s="417"/>
      <c r="R270" s="417"/>
      <c r="S270" s="418"/>
      <c r="T270" s="410">
        <v>42.25</v>
      </c>
      <c r="U270" s="411"/>
      <c r="V270" s="412"/>
      <c r="W270" s="413"/>
      <c r="X270" s="408" t="str">
        <f>IF(T270*V270&gt;0,T270*V270,"")</f>
        <v/>
      </c>
      <c r="Y270" s="409"/>
    </row>
    <row r="271" spans="1:25" s="7" customFormat="1" ht="16.5" customHeight="1" outlineLevel="1" x14ac:dyDescent="0.25">
      <c r="A271" s="104" t="s">
        <v>411</v>
      </c>
      <c r="B271" s="103"/>
      <c r="C271" s="45"/>
      <c r="D271" s="45"/>
      <c r="E271" s="45"/>
      <c r="F271" s="45"/>
      <c r="G271" s="45"/>
      <c r="H271" s="45"/>
      <c r="I271" s="52"/>
      <c r="J271" s="45"/>
      <c r="K271" s="45"/>
      <c r="L271" s="203"/>
      <c r="M271" s="59" t="s">
        <v>701</v>
      </c>
      <c r="N271" s="48"/>
      <c r="O271" s="47"/>
      <c r="P271" s="416" t="s">
        <v>31</v>
      </c>
      <c r="Q271" s="417"/>
      <c r="R271" s="417"/>
      <c r="S271" s="418"/>
      <c r="T271" s="410">
        <v>42.25</v>
      </c>
      <c r="U271" s="411"/>
      <c r="V271" s="412"/>
      <c r="W271" s="413"/>
      <c r="X271" s="408" t="str">
        <f t="shared" si="18"/>
        <v/>
      </c>
      <c r="Y271" s="409"/>
    </row>
    <row r="272" spans="1:25" s="7" customFormat="1" ht="16.5" customHeight="1" outlineLevel="1" x14ac:dyDescent="0.25">
      <c r="A272" s="104" t="s">
        <v>173</v>
      </c>
      <c r="B272" s="103"/>
      <c r="C272" s="45"/>
      <c r="D272" s="45"/>
      <c r="E272" s="45"/>
      <c r="F272" s="45"/>
      <c r="G272" s="45"/>
      <c r="H272" s="45"/>
      <c r="I272" s="52"/>
      <c r="J272" s="45"/>
      <c r="K272" s="45"/>
      <c r="L272" s="203"/>
      <c r="M272" s="59" t="s">
        <v>174</v>
      </c>
      <c r="N272" s="48"/>
      <c r="O272" s="47"/>
      <c r="P272" s="416" t="s">
        <v>31</v>
      </c>
      <c r="Q272" s="417"/>
      <c r="R272" s="417"/>
      <c r="S272" s="418"/>
      <c r="T272" s="410">
        <v>42.25</v>
      </c>
      <c r="U272" s="411"/>
      <c r="V272" s="412"/>
      <c r="W272" s="413"/>
      <c r="X272" s="408" t="str">
        <f t="shared" si="18"/>
        <v/>
      </c>
      <c r="Y272" s="409"/>
    </row>
    <row r="273" spans="1:26" s="7" customFormat="1" ht="16.5" customHeight="1" outlineLevel="1" x14ac:dyDescent="0.25">
      <c r="A273" s="104" t="s">
        <v>97</v>
      </c>
      <c r="B273" s="103"/>
      <c r="C273" s="45"/>
      <c r="D273" s="45"/>
      <c r="E273" s="45"/>
      <c r="F273" s="45"/>
      <c r="G273" s="45"/>
      <c r="H273" s="45"/>
      <c r="I273" s="52"/>
      <c r="J273" s="45"/>
      <c r="K273" s="45"/>
      <c r="L273" s="203"/>
      <c r="M273" s="59" t="s">
        <v>359</v>
      </c>
      <c r="N273" s="48"/>
      <c r="O273" s="47"/>
      <c r="P273" s="416" t="s">
        <v>31</v>
      </c>
      <c r="Q273" s="417"/>
      <c r="R273" s="417"/>
      <c r="S273" s="418"/>
      <c r="T273" s="410">
        <v>42.25</v>
      </c>
      <c r="U273" s="411"/>
      <c r="V273" s="412"/>
      <c r="W273" s="413"/>
      <c r="X273" s="408" t="str">
        <f t="shared" si="18"/>
        <v/>
      </c>
      <c r="Y273" s="409"/>
    </row>
    <row r="274" spans="1:26" s="7" customFormat="1" ht="16.5" customHeight="1" outlineLevel="1" x14ac:dyDescent="0.25">
      <c r="A274" s="104" t="s">
        <v>46</v>
      </c>
      <c r="B274" s="103"/>
      <c r="C274" s="45"/>
      <c r="D274" s="45"/>
      <c r="E274" s="45"/>
      <c r="F274" s="45"/>
      <c r="G274" s="45"/>
      <c r="H274" s="45"/>
      <c r="I274" s="52"/>
      <c r="J274" s="45"/>
      <c r="K274" s="45"/>
      <c r="L274" s="47"/>
      <c r="M274" s="59" t="s">
        <v>360</v>
      </c>
      <c r="N274" s="48"/>
      <c r="O274" s="47"/>
      <c r="P274" s="416" t="s">
        <v>31</v>
      </c>
      <c r="Q274" s="417"/>
      <c r="R274" s="417"/>
      <c r="S274" s="418"/>
      <c r="T274" s="410">
        <v>42.25</v>
      </c>
      <c r="U274" s="411"/>
      <c r="V274" s="412"/>
      <c r="W274" s="413"/>
      <c r="X274" s="408" t="str">
        <f t="shared" si="18"/>
        <v/>
      </c>
      <c r="Y274" s="409"/>
    </row>
    <row r="275" spans="1:26" s="7" customFormat="1" ht="16.5" customHeight="1" outlineLevel="1" x14ac:dyDescent="0.25">
      <c r="A275" s="104" t="s">
        <v>273</v>
      </c>
      <c r="B275" s="103"/>
      <c r="C275" s="45"/>
      <c r="D275" s="45"/>
      <c r="E275" s="45"/>
      <c r="F275" s="45"/>
      <c r="G275" s="45"/>
      <c r="H275" s="45"/>
      <c r="I275" s="52"/>
      <c r="J275" s="45"/>
      <c r="K275" s="45"/>
      <c r="L275" s="47"/>
      <c r="M275" s="59" t="s">
        <v>274</v>
      </c>
      <c r="N275" s="48"/>
      <c r="O275" s="47"/>
      <c r="P275" s="416" t="s">
        <v>31</v>
      </c>
      <c r="Q275" s="417"/>
      <c r="R275" s="417"/>
      <c r="S275" s="418"/>
      <c r="T275" s="410">
        <v>75</v>
      </c>
      <c r="U275" s="411"/>
      <c r="V275" s="412"/>
      <c r="W275" s="413"/>
      <c r="X275" s="408" t="str">
        <f t="shared" si="18"/>
        <v/>
      </c>
      <c r="Y275" s="409"/>
    </row>
    <row r="276" spans="1:26" s="7" customFormat="1" ht="16.5" customHeight="1" outlineLevel="1" x14ac:dyDescent="0.25">
      <c r="A276" s="104" t="s">
        <v>81</v>
      </c>
      <c r="B276" s="103"/>
      <c r="C276" s="45"/>
      <c r="D276" s="45"/>
      <c r="E276" s="45"/>
      <c r="F276" s="45"/>
      <c r="G276" s="45"/>
      <c r="H276" s="45"/>
      <c r="I276" s="52"/>
      <c r="J276" s="45"/>
      <c r="K276" s="45"/>
      <c r="L276" s="47"/>
      <c r="M276" s="59" t="s">
        <v>361</v>
      </c>
      <c r="N276" s="48"/>
      <c r="O276" s="47"/>
      <c r="P276" s="416" t="s">
        <v>31</v>
      </c>
      <c r="Q276" s="417"/>
      <c r="R276" s="417"/>
      <c r="S276" s="418"/>
      <c r="T276" s="410">
        <v>42.25</v>
      </c>
      <c r="U276" s="411"/>
      <c r="V276" s="412"/>
      <c r="W276" s="413"/>
      <c r="X276" s="408" t="str">
        <f t="shared" si="18"/>
        <v/>
      </c>
      <c r="Y276" s="409"/>
    </row>
    <row r="277" spans="1:26" s="7" customFormat="1" ht="16.5" customHeight="1" outlineLevel="1" x14ac:dyDescent="0.25">
      <c r="A277" s="104" t="s">
        <v>172</v>
      </c>
      <c r="B277" s="103"/>
      <c r="C277" s="45"/>
      <c r="D277" s="45"/>
      <c r="E277" s="45"/>
      <c r="F277" s="45"/>
      <c r="G277" s="45"/>
      <c r="H277" s="45"/>
      <c r="I277" s="146"/>
      <c r="J277" s="45"/>
      <c r="K277" s="45"/>
      <c r="L277" s="47"/>
      <c r="M277" s="59" t="s">
        <v>136</v>
      </c>
      <c r="N277" s="48"/>
      <c r="O277" s="47"/>
      <c r="P277" s="416" t="s">
        <v>31</v>
      </c>
      <c r="Q277" s="417"/>
      <c r="R277" s="417"/>
      <c r="S277" s="418"/>
      <c r="T277" s="410">
        <v>42.25</v>
      </c>
      <c r="U277" s="411"/>
      <c r="V277" s="412"/>
      <c r="W277" s="413"/>
      <c r="X277" s="408" t="str">
        <f t="shared" si="18"/>
        <v/>
      </c>
      <c r="Y277" s="409"/>
    </row>
    <row r="278" spans="1:26" s="7" customFormat="1" ht="16.5" customHeight="1" outlineLevel="1" x14ac:dyDescent="0.25">
      <c r="A278" s="104" t="s">
        <v>47</v>
      </c>
      <c r="B278" s="103"/>
      <c r="C278" s="45"/>
      <c r="D278" s="45"/>
      <c r="E278" s="45"/>
      <c r="F278" s="45"/>
      <c r="G278" s="45"/>
      <c r="H278" s="45"/>
      <c r="I278" s="52"/>
      <c r="J278" s="45"/>
      <c r="K278" s="45"/>
      <c r="L278" s="203" t="s">
        <v>91</v>
      </c>
      <c r="M278" s="59" t="s">
        <v>362</v>
      </c>
      <c r="N278" s="48"/>
      <c r="O278" s="47"/>
      <c r="P278" s="416" t="s">
        <v>31</v>
      </c>
      <c r="Q278" s="417"/>
      <c r="R278" s="417"/>
      <c r="S278" s="418"/>
      <c r="T278" s="410">
        <v>42.25</v>
      </c>
      <c r="U278" s="411"/>
      <c r="V278" s="412"/>
      <c r="W278" s="413"/>
      <c r="X278" s="408" t="str">
        <f t="shared" si="18"/>
        <v/>
      </c>
      <c r="Y278" s="409"/>
    </row>
    <row r="279" spans="1:26" s="7" customFormat="1" ht="16.5" customHeight="1" outlineLevel="1" x14ac:dyDescent="0.25">
      <c r="A279" s="104" t="s">
        <v>125</v>
      </c>
      <c r="B279" s="103"/>
      <c r="C279" s="45"/>
      <c r="D279" s="45"/>
      <c r="E279" s="45"/>
      <c r="F279" s="45"/>
      <c r="G279" s="45"/>
      <c r="H279" s="45"/>
      <c r="I279" s="52"/>
      <c r="J279" s="45"/>
      <c r="K279" s="45"/>
      <c r="L279" s="203"/>
      <c r="M279" s="59" t="s">
        <v>363</v>
      </c>
      <c r="N279" s="48"/>
      <c r="O279" s="47"/>
      <c r="P279" s="416" t="s">
        <v>31</v>
      </c>
      <c r="Q279" s="417"/>
      <c r="R279" s="417"/>
      <c r="S279" s="418"/>
      <c r="T279" s="410">
        <v>42.25</v>
      </c>
      <c r="U279" s="411"/>
      <c r="V279" s="412"/>
      <c r="W279" s="413"/>
      <c r="X279" s="408" t="str">
        <f t="shared" si="18"/>
        <v/>
      </c>
      <c r="Y279" s="409"/>
    </row>
    <row r="280" spans="1:26" s="7" customFormat="1" ht="16.5" customHeight="1" outlineLevel="1" x14ac:dyDescent="0.25">
      <c r="A280" s="104" t="s">
        <v>99</v>
      </c>
      <c r="B280" s="103"/>
      <c r="C280" s="45"/>
      <c r="D280" s="45"/>
      <c r="E280" s="45"/>
      <c r="F280" s="45"/>
      <c r="G280" s="45"/>
      <c r="H280" s="45"/>
      <c r="I280" s="52"/>
      <c r="J280" s="45"/>
      <c r="K280" s="45"/>
      <c r="L280" s="203" t="s">
        <v>91</v>
      </c>
      <c r="M280" s="59" t="s">
        <v>690</v>
      </c>
      <c r="N280" s="48"/>
      <c r="O280" s="47"/>
      <c r="P280" s="416" t="s">
        <v>31</v>
      </c>
      <c r="Q280" s="417"/>
      <c r="R280" s="417"/>
      <c r="S280" s="418"/>
      <c r="T280" s="410">
        <v>42.25</v>
      </c>
      <c r="U280" s="411"/>
      <c r="V280" s="412"/>
      <c r="W280" s="413"/>
      <c r="X280" s="408" t="str">
        <f t="shared" si="18"/>
        <v/>
      </c>
      <c r="Y280" s="409"/>
    </row>
    <row r="281" spans="1:26" s="7" customFormat="1" ht="16.5" customHeight="1" outlineLevel="1" x14ac:dyDescent="0.25">
      <c r="A281" s="104" t="s">
        <v>139</v>
      </c>
      <c r="B281" s="103"/>
      <c r="C281" s="45"/>
      <c r="D281" s="45"/>
      <c r="E281" s="45"/>
      <c r="F281" s="45"/>
      <c r="G281" s="45"/>
      <c r="H281" s="45"/>
      <c r="I281" s="52"/>
      <c r="J281" s="45"/>
      <c r="K281" s="45"/>
      <c r="L281" s="203"/>
      <c r="M281" s="59" t="s">
        <v>135</v>
      </c>
      <c r="N281" s="48"/>
      <c r="O281" s="47"/>
      <c r="P281" s="416" t="s">
        <v>31</v>
      </c>
      <c r="Q281" s="417"/>
      <c r="R281" s="417"/>
      <c r="S281" s="418"/>
      <c r="T281" s="410">
        <v>42.25</v>
      </c>
      <c r="U281" s="411"/>
      <c r="V281" s="412"/>
      <c r="W281" s="413"/>
      <c r="X281" s="408" t="str">
        <f t="shared" si="18"/>
        <v/>
      </c>
      <c r="Y281" s="409"/>
    </row>
    <row r="282" spans="1:26" s="7" customFormat="1" ht="16.5" customHeight="1" outlineLevel="1" x14ac:dyDescent="0.25">
      <c r="A282" s="104" t="s">
        <v>213</v>
      </c>
      <c r="B282" s="103"/>
      <c r="C282" s="45"/>
      <c r="D282" s="45"/>
      <c r="E282" s="45"/>
      <c r="F282" s="45"/>
      <c r="G282" s="45"/>
      <c r="H282" s="45"/>
      <c r="I282" s="52"/>
      <c r="J282" s="45"/>
      <c r="K282" s="45"/>
      <c r="L282" s="203"/>
      <c r="M282" s="59" t="s">
        <v>364</v>
      </c>
      <c r="N282" s="48"/>
      <c r="O282" s="47"/>
      <c r="P282" s="416" t="s">
        <v>31</v>
      </c>
      <c r="Q282" s="417"/>
      <c r="R282" s="417"/>
      <c r="S282" s="418"/>
      <c r="T282" s="410">
        <v>72.5</v>
      </c>
      <c r="U282" s="411"/>
      <c r="V282" s="414"/>
      <c r="W282" s="415"/>
      <c r="X282" s="408" t="str">
        <f t="shared" si="18"/>
        <v/>
      </c>
      <c r="Y282" s="409"/>
    </row>
    <row r="283" spans="1:26" s="7" customFormat="1" ht="16.5" customHeight="1" outlineLevel="1" x14ac:dyDescent="0.25">
      <c r="A283" s="104" t="s">
        <v>435</v>
      </c>
      <c r="B283" s="103"/>
      <c r="C283" s="45"/>
      <c r="D283" s="45"/>
      <c r="E283" s="45"/>
      <c r="F283" s="45"/>
      <c r="G283" s="45"/>
      <c r="H283" s="45"/>
      <c r="I283" s="52"/>
      <c r="J283" s="45"/>
      <c r="K283" s="45"/>
      <c r="L283" s="203"/>
      <c r="M283" s="59" t="s">
        <v>702</v>
      </c>
      <c r="N283" s="48"/>
      <c r="O283" s="47"/>
      <c r="P283" s="416" t="s">
        <v>31</v>
      </c>
      <c r="Q283" s="417"/>
      <c r="R283" s="417"/>
      <c r="S283" s="418"/>
      <c r="T283" s="410">
        <v>72.5</v>
      </c>
      <c r="U283" s="411"/>
      <c r="V283" s="414"/>
      <c r="W283" s="415"/>
      <c r="X283" s="408" t="str">
        <f t="shared" si="18"/>
        <v/>
      </c>
      <c r="Y283" s="409"/>
    </row>
    <row r="284" spans="1:26" s="7" customFormat="1" ht="16.5" customHeight="1" outlineLevel="1" x14ac:dyDescent="0.25">
      <c r="A284" s="104" t="s">
        <v>435</v>
      </c>
      <c r="B284" s="103"/>
      <c r="C284" s="45"/>
      <c r="D284" s="45"/>
      <c r="E284" s="45"/>
      <c r="F284" s="45"/>
      <c r="G284" s="45"/>
      <c r="H284" s="45"/>
      <c r="I284" s="52"/>
      <c r="J284" s="45"/>
      <c r="K284" s="45"/>
      <c r="L284" s="203"/>
      <c r="M284" s="59" t="s">
        <v>703</v>
      </c>
      <c r="N284" s="48"/>
      <c r="O284" s="47"/>
      <c r="P284" s="416" t="s">
        <v>31</v>
      </c>
      <c r="Q284" s="417"/>
      <c r="R284" s="417"/>
      <c r="S284" s="418"/>
      <c r="T284" s="410">
        <v>72.5</v>
      </c>
      <c r="U284" s="411"/>
      <c r="V284" s="414"/>
      <c r="W284" s="415"/>
      <c r="X284" s="408" t="str">
        <f>IF(T284*V284&gt;0,T284*V284,"")</f>
        <v/>
      </c>
      <c r="Y284" s="409"/>
    </row>
    <row r="285" spans="1:26" s="7" customFormat="1" ht="16.5" customHeight="1" outlineLevel="1" x14ac:dyDescent="0.25">
      <c r="A285" s="104" t="s">
        <v>529</v>
      </c>
      <c r="B285" s="103"/>
      <c r="C285" s="45"/>
      <c r="D285" s="45"/>
      <c r="E285" s="45"/>
      <c r="F285" s="45"/>
      <c r="G285" s="45"/>
      <c r="H285" s="45"/>
      <c r="I285" s="52"/>
      <c r="J285" s="45"/>
      <c r="K285" s="45"/>
      <c r="L285" s="203"/>
      <c r="M285" s="59" t="s">
        <v>530</v>
      </c>
      <c r="N285" s="48"/>
      <c r="O285" s="47"/>
      <c r="P285" s="416" t="s">
        <v>31</v>
      </c>
      <c r="Q285" s="417"/>
      <c r="R285" s="417"/>
      <c r="S285" s="418"/>
      <c r="T285" s="410">
        <v>72.5</v>
      </c>
      <c r="U285" s="411"/>
      <c r="V285" s="412"/>
      <c r="W285" s="413"/>
      <c r="X285" s="408" t="str">
        <f>IF(T285*V285&gt;0,T285*V285,"")</f>
        <v/>
      </c>
      <c r="Y285" s="409"/>
      <c r="Z285" s="176"/>
    </row>
    <row r="286" spans="1:26" s="7" customFormat="1" ht="16.5" customHeight="1" outlineLevel="1" x14ac:dyDescent="0.25">
      <c r="A286" s="104" t="s">
        <v>532</v>
      </c>
      <c r="B286" s="103"/>
      <c r="C286" s="45"/>
      <c r="D286" s="45"/>
      <c r="E286" s="45"/>
      <c r="F286" s="45"/>
      <c r="G286" s="45"/>
      <c r="H286" s="45"/>
      <c r="I286" s="52"/>
      <c r="J286" s="45"/>
      <c r="K286" s="45"/>
      <c r="L286" s="203"/>
      <c r="M286" s="59" t="s">
        <v>533</v>
      </c>
      <c r="N286" s="48"/>
      <c r="O286" s="47"/>
      <c r="P286" s="416" t="s">
        <v>45</v>
      </c>
      <c r="Q286" s="417"/>
      <c r="R286" s="417"/>
      <c r="S286" s="418"/>
      <c r="T286" s="410">
        <v>42.25</v>
      </c>
      <c r="U286" s="411"/>
      <c r="V286" s="412"/>
      <c r="W286" s="413"/>
      <c r="X286" s="408" t="str">
        <f>IF(T286*V286&gt;0,T286*V286,"")</f>
        <v/>
      </c>
      <c r="Y286" s="409"/>
      <c r="Z286" s="176"/>
    </row>
    <row r="287" spans="1:26" s="7" customFormat="1" ht="16.5" customHeight="1" outlineLevel="1" x14ac:dyDescent="0.25">
      <c r="A287" s="106" t="s">
        <v>298</v>
      </c>
      <c r="B287" s="135"/>
      <c r="C287" s="50"/>
      <c r="D287" s="50"/>
      <c r="E287" s="50"/>
      <c r="F287" s="50"/>
      <c r="G287" s="50"/>
      <c r="H287" s="50"/>
      <c r="I287" s="179"/>
      <c r="J287" s="50"/>
      <c r="K287" s="45"/>
      <c r="L287" s="203"/>
      <c r="M287" s="59" t="s">
        <v>365</v>
      </c>
      <c r="N287" s="48"/>
      <c r="O287" s="47"/>
      <c r="P287" s="416" t="s">
        <v>31</v>
      </c>
      <c r="Q287" s="417"/>
      <c r="R287" s="417"/>
      <c r="S287" s="418"/>
      <c r="T287" s="410">
        <v>42.25</v>
      </c>
      <c r="U287" s="411"/>
      <c r="V287" s="412"/>
      <c r="W287" s="413"/>
      <c r="X287" s="408" t="str">
        <f t="shared" si="18"/>
        <v/>
      </c>
      <c r="Y287" s="409"/>
    </row>
    <row r="288" spans="1:26" s="7" customFormat="1" ht="16.5" customHeight="1" outlineLevel="1" x14ac:dyDescent="0.25">
      <c r="A288" s="209" t="s">
        <v>236</v>
      </c>
      <c r="B288" s="152"/>
      <c r="C288" s="152"/>
      <c r="D288" s="180"/>
      <c r="E288" s="152"/>
      <c r="F288" s="181"/>
      <c r="G288" s="181"/>
      <c r="H288" s="182"/>
      <c r="I288" s="183"/>
      <c r="J288" s="184"/>
      <c r="K288" s="45"/>
      <c r="L288" s="203"/>
      <c r="M288" s="59" t="s">
        <v>237</v>
      </c>
      <c r="N288" s="48"/>
      <c r="O288" s="47"/>
      <c r="P288" s="416" t="s">
        <v>31</v>
      </c>
      <c r="Q288" s="417"/>
      <c r="R288" s="417"/>
      <c r="S288" s="418"/>
      <c r="T288" s="410">
        <v>42.25</v>
      </c>
      <c r="U288" s="411"/>
      <c r="V288" s="412"/>
      <c r="W288" s="413"/>
      <c r="X288" s="408" t="str">
        <f t="shared" si="18"/>
        <v/>
      </c>
      <c r="Y288" s="409"/>
    </row>
    <row r="289" spans="1:25" s="7" customFormat="1" ht="16.5" customHeight="1" outlineLevel="1" x14ac:dyDescent="0.25">
      <c r="A289" s="209" t="s">
        <v>281</v>
      </c>
      <c r="B289" s="153"/>
      <c r="C289" s="153"/>
      <c r="D289" s="204"/>
      <c r="E289" s="153"/>
      <c r="F289" s="205"/>
      <c r="G289" s="205"/>
      <c r="H289" s="206"/>
      <c r="I289" s="207"/>
      <c r="J289" s="208"/>
      <c r="K289" s="45"/>
      <c r="L289" s="203"/>
      <c r="M289" s="59" t="s">
        <v>415</v>
      </c>
      <c r="N289" s="48"/>
      <c r="O289" s="47"/>
      <c r="P289" s="416" t="s">
        <v>31</v>
      </c>
      <c r="Q289" s="417"/>
      <c r="R289" s="417"/>
      <c r="S289" s="418"/>
      <c r="T289" s="410">
        <v>42.25</v>
      </c>
      <c r="U289" s="411"/>
      <c r="V289" s="412"/>
      <c r="W289" s="413"/>
      <c r="X289" s="408" t="str">
        <f t="shared" si="18"/>
        <v/>
      </c>
      <c r="Y289" s="409"/>
    </row>
    <row r="290" spans="1:25" s="7" customFormat="1" ht="16.5" customHeight="1" outlineLevel="1" x14ac:dyDescent="0.25">
      <c r="A290" s="343" t="s">
        <v>490</v>
      </c>
      <c r="B290" s="153"/>
      <c r="C290" s="153"/>
      <c r="D290" s="204"/>
      <c r="E290" s="153"/>
      <c r="F290" s="205"/>
      <c r="G290" s="205"/>
      <c r="H290" s="206"/>
      <c r="I290" s="207"/>
      <c r="J290" s="208"/>
      <c r="K290" s="45"/>
      <c r="L290" s="203"/>
      <c r="M290" s="59" t="s">
        <v>489</v>
      </c>
      <c r="N290" s="48"/>
      <c r="O290" s="47"/>
      <c r="P290" s="416" t="s">
        <v>73</v>
      </c>
      <c r="Q290" s="417"/>
      <c r="R290" s="417"/>
      <c r="S290" s="418"/>
      <c r="T290" s="410">
        <v>42.25</v>
      </c>
      <c r="U290" s="411"/>
      <c r="V290" s="412"/>
      <c r="W290" s="413"/>
      <c r="X290" s="408" t="str">
        <f t="shared" si="18"/>
        <v/>
      </c>
      <c r="Y290" s="409"/>
    </row>
    <row r="291" spans="1:25" s="7" customFormat="1" ht="16.5" customHeight="1" outlineLevel="1" x14ac:dyDescent="0.25">
      <c r="A291" s="343" t="s">
        <v>491</v>
      </c>
      <c r="B291" s="153"/>
      <c r="C291" s="153"/>
      <c r="D291" s="204"/>
      <c r="E291" s="153"/>
      <c r="F291" s="205"/>
      <c r="G291" s="205"/>
      <c r="H291" s="206"/>
      <c r="I291" s="207"/>
      <c r="J291" s="208"/>
      <c r="K291" s="45"/>
      <c r="L291" s="203"/>
      <c r="M291" s="59" t="s">
        <v>492</v>
      </c>
      <c r="N291" s="48"/>
      <c r="O291" s="47"/>
      <c r="P291" s="416" t="s">
        <v>73</v>
      </c>
      <c r="Q291" s="417"/>
      <c r="R291" s="417"/>
      <c r="S291" s="418"/>
      <c r="T291" s="410">
        <v>42.25</v>
      </c>
      <c r="U291" s="411"/>
      <c r="V291" s="412"/>
      <c r="W291" s="413"/>
      <c r="X291" s="408" t="str">
        <f t="shared" si="18"/>
        <v/>
      </c>
      <c r="Y291" s="409"/>
    </row>
    <row r="292" spans="1:25" s="7" customFormat="1" ht="16.5" customHeight="1" outlineLevel="1" x14ac:dyDescent="0.25">
      <c r="A292" s="104" t="s">
        <v>638</v>
      </c>
      <c r="B292" s="103"/>
      <c r="C292" s="45"/>
      <c r="D292" s="45"/>
      <c r="E292" s="45"/>
      <c r="F292" s="45"/>
      <c r="G292" s="45"/>
      <c r="H292" s="45"/>
      <c r="I292" s="52"/>
      <c r="J292" s="45"/>
      <c r="K292" s="45"/>
      <c r="L292" s="203"/>
      <c r="M292" s="59" t="s">
        <v>637</v>
      </c>
      <c r="N292" s="48"/>
      <c r="O292" s="47"/>
      <c r="P292" s="416" t="s">
        <v>31</v>
      </c>
      <c r="Q292" s="417"/>
      <c r="R292" s="417"/>
      <c r="S292" s="418"/>
      <c r="T292" s="410">
        <v>42.25</v>
      </c>
      <c r="U292" s="411"/>
      <c r="V292" s="412"/>
      <c r="W292" s="413"/>
      <c r="X292" s="408" t="str">
        <f>IF(T292*V292&gt;0,T292*V292,"")</f>
        <v/>
      </c>
      <c r="Y292" s="409"/>
    </row>
    <row r="293" spans="1:25" s="7" customFormat="1" ht="16.5" customHeight="1" outlineLevel="1" x14ac:dyDescent="0.25">
      <c r="A293" s="104" t="s">
        <v>639</v>
      </c>
      <c r="B293" s="103"/>
      <c r="C293" s="45"/>
      <c r="D293" s="45"/>
      <c r="E293" s="45"/>
      <c r="F293" s="45"/>
      <c r="G293" s="45"/>
      <c r="H293" s="45"/>
      <c r="I293" s="52"/>
      <c r="J293" s="45"/>
      <c r="K293" s="45"/>
      <c r="L293" s="203"/>
      <c r="M293" s="59" t="s">
        <v>640</v>
      </c>
      <c r="N293" s="48"/>
      <c r="O293" s="47"/>
      <c r="P293" s="416" t="s">
        <v>31</v>
      </c>
      <c r="Q293" s="417"/>
      <c r="R293" s="417"/>
      <c r="S293" s="418"/>
      <c r="T293" s="410">
        <v>42.25</v>
      </c>
      <c r="U293" s="411"/>
      <c r="V293" s="412"/>
      <c r="W293" s="413"/>
      <c r="X293" s="408" t="str">
        <f>IF(T293*V293&gt;0,T293*V293,"")</f>
        <v/>
      </c>
      <c r="Y293" s="409"/>
    </row>
    <row r="294" spans="1:25" s="7" customFormat="1" ht="23.25" customHeight="1" x14ac:dyDescent="0.25">
      <c r="A294" s="55" t="s">
        <v>477</v>
      </c>
      <c r="B294" s="56"/>
      <c r="C294" s="57"/>
      <c r="D294" s="407"/>
      <c r="E294" s="407"/>
      <c r="F294" s="407"/>
      <c r="G294" s="407"/>
      <c r="H294" s="407"/>
      <c r="I294" s="407"/>
      <c r="J294" s="407"/>
      <c r="K294" s="407"/>
      <c r="L294" s="58"/>
      <c r="M294" s="481" t="s">
        <v>64</v>
      </c>
      <c r="N294" s="482"/>
      <c r="O294" s="483"/>
      <c r="P294" s="481" t="s">
        <v>65</v>
      </c>
      <c r="Q294" s="482"/>
      <c r="R294" s="482"/>
      <c r="S294" s="483"/>
      <c r="T294" s="428" t="s">
        <v>12</v>
      </c>
      <c r="U294" s="430"/>
      <c r="V294" s="424" t="s">
        <v>66</v>
      </c>
      <c r="W294" s="425"/>
      <c r="X294" s="428" t="s">
        <v>13</v>
      </c>
      <c r="Y294" s="429"/>
    </row>
    <row r="295" spans="1:25" s="7" customFormat="1" ht="16.5" customHeight="1" outlineLevel="1" x14ac:dyDescent="0.25">
      <c r="A295" s="69" t="s">
        <v>3</v>
      </c>
      <c r="B295" s="102"/>
      <c r="C295" s="42"/>
      <c r="D295" s="42"/>
      <c r="E295" s="42"/>
      <c r="F295" s="42"/>
      <c r="G295" s="42"/>
      <c r="H295" s="42"/>
      <c r="I295" s="42"/>
      <c r="J295" s="42"/>
      <c r="K295" s="42"/>
      <c r="L295" s="43"/>
      <c r="M295" s="59" t="s">
        <v>43</v>
      </c>
      <c r="N295" s="48"/>
      <c r="O295" s="43"/>
      <c r="P295" s="485" t="s">
        <v>21</v>
      </c>
      <c r="Q295" s="486"/>
      <c r="R295" s="486"/>
      <c r="S295" s="487"/>
      <c r="T295" s="410">
        <v>15.75</v>
      </c>
      <c r="U295" s="411"/>
      <c r="V295" s="414"/>
      <c r="W295" s="415"/>
      <c r="X295" s="419" t="str">
        <f>IF(T295*V295&gt;0,T295*V295,"")</f>
        <v/>
      </c>
      <c r="Y295" s="420"/>
    </row>
    <row r="296" spans="1:25" s="7" customFormat="1" ht="16.5" customHeight="1" outlineLevel="1" x14ac:dyDescent="0.25">
      <c r="A296" s="104" t="s">
        <v>128</v>
      </c>
      <c r="B296" s="103"/>
      <c r="C296" s="45"/>
      <c r="D296" s="45"/>
      <c r="E296" s="45"/>
      <c r="F296" s="45"/>
      <c r="G296" s="45"/>
      <c r="H296" s="45"/>
      <c r="I296" s="45"/>
      <c r="J296" s="45"/>
      <c r="K296" s="45"/>
      <c r="L296" s="47"/>
      <c r="M296" s="59" t="s">
        <v>353</v>
      </c>
      <c r="N296" s="48"/>
      <c r="O296" s="47"/>
      <c r="P296" s="416" t="s">
        <v>45</v>
      </c>
      <c r="Q296" s="417"/>
      <c r="R296" s="417"/>
      <c r="S296" s="418"/>
      <c r="T296" s="410">
        <v>29.25</v>
      </c>
      <c r="U296" s="411"/>
      <c r="V296" s="414"/>
      <c r="W296" s="415"/>
      <c r="X296" s="408" t="str">
        <f>IF(T296*V296&gt;0,T296*V296,"")</f>
        <v/>
      </c>
      <c r="Y296" s="409"/>
    </row>
    <row r="297" spans="1:25" s="7" customFormat="1" ht="24" customHeight="1" x14ac:dyDescent="0.25">
      <c r="A297" s="224" t="s">
        <v>24</v>
      </c>
      <c r="B297" s="56"/>
      <c r="C297" s="57"/>
      <c r="D297" s="57"/>
      <c r="E297" s="57"/>
      <c r="F297" s="57"/>
      <c r="G297" s="57"/>
      <c r="H297" s="57"/>
      <c r="I297" s="57"/>
      <c r="J297" s="57"/>
      <c r="K297" s="57"/>
      <c r="L297" s="58"/>
      <c r="M297" s="481" t="s">
        <v>64</v>
      </c>
      <c r="N297" s="482"/>
      <c r="O297" s="483"/>
      <c r="P297" s="481" t="s">
        <v>65</v>
      </c>
      <c r="Q297" s="482"/>
      <c r="R297" s="482"/>
      <c r="S297" s="483"/>
      <c r="T297" s="428" t="s">
        <v>12</v>
      </c>
      <c r="U297" s="430"/>
      <c r="V297" s="424" t="s">
        <v>66</v>
      </c>
      <c r="W297" s="425"/>
      <c r="X297" s="428" t="s">
        <v>13</v>
      </c>
      <c r="Y297" s="429"/>
    </row>
    <row r="298" spans="1:25" s="3" customFormat="1" ht="15.75" customHeight="1" outlineLevel="1" x14ac:dyDescent="0.25">
      <c r="A298" s="104" t="s">
        <v>487</v>
      </c>
      <c r="B298" s="131"/>
      <c r="C298" s="42"/>
      <c r="D298" s="42"/>
      <c r="E298" s="42"/>
      <c r="F298" s="42"/>
      <c r="G298" s="42"/>
      <c r="H298" s="42"/>
      <c r="I298" s="52"/>
      <c r="J298" s="45"/>
      <c r="K298" s="42"/>
      <c r="L298" s="132" t="s">
        <v>104</v>
      </c>
      <c r="M298" s="60" t="s">
        <v>366</v>
      </c>
      <c r="N298" s="44"/>
      <c r="O298" s="43"/>
      <c r="P298" s="485" t="s">
        <v>153</v>
      </c>
      <c r="Q298" s="486"/>
      <c r="R298" s="486"/>
      <c r="S298" s="487"/>
      <c r="T298" s="410">
        <v>100</v>
      </c>
      <c r="U298" s="411"/>
      <c r="V298" s="414"/>
      <c r="W298" s="415"/>
      <c r="X298" s="419" t="str">
        <f t="shared" ref="X298:X304" si="19">IF(T298*V298&gt;0,T298*V298,"")</f>
        <v/>
      </c>
      <c r="Y298" s="420"/>
    </row>
    <row r="299" spans="1:25" s="3" customFormat="1" ht="15.75" customHeight="1" outlineLevel="1" x14ac:dyDescent="0.25">
      <c r="A299" s="104" t="s">
        <v>488</v>
      </c>
      <c r="B299" s="147"/>
      <c r="C299" s="42"/>
      <c r="D299" s="42"/>
      <c r="E299" s="42"/>
      <c r="F299" s="42"/>
      <c r="G299" s="42"/>
      <c r="H299" s="42"/>
      <c r="I299" s="52"/>
      <c r="J299" s="45"/>
      <c r="K299" s="42"/>
      <c r="L299" s="132" t="s">
        <v>104</v>
      </c>
      <c r="M299" s="60" t="s">
        <v>366</v>
      </c>
      <c r="N299" s="44"/>
      <c r="O299" s="43"/>
      <c r="P299" s="485" t="s">
        <v>153</v>
      </c>
      <c r="Q299" s="486"/>
      <c r="R299" s="486"/>
      <c r="S299" s="487"/>
      <c r="T299" s="410">
        <v>160</v>
      </c>
      <c r="U299" s="411"/>
      <c r="V299" s="414"/>
      <c r="W299" s="415"/>
      <c r="X299" s="419" t="str">
        <f>IF(T299*V299&gt;0,T299*V299,"")</f>
        <v/>
      </c>
      <c r="Y299" s="420"/>
    </row>
    <row r="300" spans="1:25" s="7" customFormat="1" ht="15.75" customHeight="1" outlineLevel="1" x14ac:dyDescent="0.25">
      <c r="A300" s="104" t="s">
        <v>92</v>
      </c>
      <c r="B300" s="103"/>
      <c r="C300" s="45"/>
      <c r="D300" s="45"/>
      <c r="E300" s="45"/>
      <c r="F300" s="45"/>
      <c r="G300" s="45"/>
      <c r="H300" s="45"/>
      <c r="I300" s="52"/>
      <c r="J300" s="45"/>
      <c r="K300" s="45"/>
      <c r="L300" s="203" t="s">
        <v>104</v>
      </c>
      <c r="M300" s="59" t="s">
        <v>367</v>
      </c>
      <c r="N300" s="48"/>
      <c r="O300" s="47"/>
      <c r="P300" s="416" t="s">
        <v>167</v>
      </c>
      <c r="Q300" s="417"/>
      <c r="R300" s="417"/>
      <c r="S300" s="418"/>
      <c r="T300" s="410">
        <v>35</v>
      </c>
      <c r="U300" s="411"/>
      <c r="V300" s="412"/>
      <c r="W300" s="413"/>
      <c r="X300" s="408" t="str">
        <f t="shared" si="19"/>
        <v/>
      </c>
      <c r="Y300" s="409"/>
    </row>
    <row r="301" spans="1:25" s="7" customFormat="1" ht="15.75" customHeight="1" outlineLevel="1" x14ac:dyDescent="0.25">
      <c r="A301" s="104" t="s">
        <v>166</v>
      </c>
      <c r="B301" s="103"/>
      <c r="C301" s="45"/>
      <c r="D301" s="45"/>
      <c r="E301" s="45"/>
      <c r="F301" s="45"/>
      <c r="G301" s="45"/>
      <c r="H301" s="45"/>
      <c r="I301" s="52"/>
      <c r="J301" s="45"/>
      <c r="K301" s="45"/>
      <c r="L301" s="203" t="s">
        <v>104</v>
      </c>
      <c r="M301" s="59" t="s">
        <v>285</v>
      </c>
      <c r="N301" s="48"/>
      <c r="O301" s="47"/>
      <c r="P301" s="416" t="s">
        <v>167</v>
      </c>
      <c r="Q301" s="417"/>
      <c r="R301" s="417"/>
      <c r="S301" s="418"/>
      <c r="T301" s="410">
        <v>50</v>
      </c>
      <c r="U301" s="411"/>
      <c r="V301" s="412"/>
      <c r="W301" s="413"/>
      <c r="X301" s="408" t="str">
        <f>IF(T301*V301&gt;0,T301*V301,"")</f>
        <v/>
      </c>
      <c r="Y301" s="409"/>
    </row>
    <row r="302" spans="1:25" s="7" customFormat="1" ht="15.75" customHeight="1" outlineLevel="1" x14ac:dyDescent="0.25">
      <c r="A302" s="104" t="s">
        <v>110</v>
      </c>
      <c r="B302" s="103"/>
      <c r="C302" s="45"/>
      <c r="D302" s="45"/>
      <c r="E302" s="45"/>
      <c r="F302" s="45"/>
      <c r="G302" s="45"/>
      <c r="H302" s="45"/>
      <c r="I302" s="52"/>
      <c r="J302" s="45"/>
      <c r="K302" s="45"/>
      <c r="L302" s="132"/>
      <c r="M302" s="59" t="s">
        <v>540</v>
      </c>
      <c r="N302" s="48"/>
      <c r="O302" s="47"/>
      <c r="P302" s="416" t="s">
        <v>153</v>
      </c>
      <c r="Q302" s="417"/>
      <c r="R302" s="417"/>
      <c r="S302" s="418"/>
      <c r="T302" s="410">
        <v>85</v>
      </c>
      <c r="U302" s="411"/>
      <c r="V302" s="412"/>
      <c r="W302" s="413"/>
      <c r="X302" s="408" t="str">
        <f>IF(T302*V302&gt;0,T302*V302,"")</f>
        <v/>
      </c>
      <c r="Y302" s="409"/>
    </row>
    <row r="303" spans="1:25" s="7" customFormat="1" ht="15.75" customHeight="1" outlineLevel="1" x14ac:dyDescent="0.25">
      <c r="A303" s="104" t="s">
        <v>23</v>
      </c>
      <c r="B303" s="103"/>
      <c r="C303" s="45"/>
      <c r="D303" s="45"/>
      <c r="E303" s="45"/>
      <c r="F303" s="45"/>
      <c r="G303" s="45"/>
      <c r="H303" s="45"/>
      <c r="I303" s="45"/>
      <c r="J303" s="45"/>
      <c r="K303" s="45"/>
      <c r="L303" s="47"/>
      <c r="M303" s="59" t="s">
        <v>69</v>
      </c>
      <c r="N303" s="48"/>
      <c r="O303" s="47"/>
      <c r="P303" s="416" t="s">
        <v>151</v>
      </c>
      <c r="Q303" s="417"/>
      <c r="R303" s="417"/>
      <c r="S303" s="418"/>
      <c r="T303" s="410">
        <v>100</v>
      </c>
      <c r="U303" s="411"/>
      <c r="V303" s="412"/>
      <c r="W303" s="413"/>
      <c r="X303" s="408" t="str">
        <f t="shared" si="19"/>
        <v/>
      </c>
      <c r="Y303" s="409"/>
    </row>
    <row r="304" spans="1:25" s="7" customFormat="1" ht="15.75" customHeight="1" outlineLevel="1" x14ac:dyDescent="0.25">
      <c r="A304" s="104" t="s">
        <v>23</v>
      </c>
      <c r="B304" s="103"/>
      <c r="C304" s="45"/>
      <c r="D304" s="45"/>
      <c r="E304" s="45"/>
      <c r="F304" s="45"/>
      <c r="G304" s="45"/>
      <c r="H304" s="45"/>
      <c r="I304" s="45"/>
      <c r="J304" s="45"/>
      <c r="K304" s="45"/>
      <c r="L304" s="47"/>
      <c r="M304" s="59" t="s">
        <v>195</v>
      </c>
      <c r="N304" s="48"/>
      <c r="O304" s="47"/>
      <c r="P304" s="416" t="s">
        <v>151</v>
      </c>
      <c r="Q304" s="417"/>
      <c r="R304" s="417"/>
      <c r="S304" s="418"/>
      <c r="T304" s="410">
        <v>100</v>
      </c>
      <c r="U304" s="411"/>
      <c r="V304" s="412"/>
      <c r="W304" s="413"/>
      <c r="X304" s="408" t="str">
        <f t="shared" si="19"/>
        <v/>
      </c>
      <c r="Y304" s="409"/>
    </row>
    <row r="305" spans="1:25" s="7" customFormat="1" ht="15.75" customHeight="1" outlineLevel="1" x14ac:dyDescent="0.25">
      <c r="A305" s="104" t="s">
        <v>87</v>
      </c>
      <c r="B305" s="103"/>
      <c r="C305" s="45"/>
      <c r="D305" s="45"/>
      <c r="E305" s="45"/>
      <c r="F305" s="45"/>
      <c r="G305" s="45"/>
      <c r="H305" s="45"/>
      <c r="I305" s="45"/>
      <c r="J305" s="45"/>
      <c r="K305" s="45"/>
      <c r="L305" s="47"/>
      <c r="M305" s="59" t="s">
        <v>196</v>
      </c>
      <c r="N305" s="48"/>
      <c r="O305" s="47"/>
      <c r="P305" s="416" t="s">
        <v>151</v>
      </c>
      <c r="Q305" s="417"/>
      <c r="R305" s="417"/>
      <c r="S305" s="418"/>
      <c r="T305" s="410">
        <v>100</v>
      </c>
      <c r="U305" s="411"/>
      <c r="V305" s="412"/>
      <c r="W305" s="413"/>
      <c r="X305" s="408" t="str">
        <f t="shared" ref="X305:X311" si="20">IF(T305*V305&gt;0,T305*V305,"")</f>
        <v/>
      </c>
      <c r="Y305" s="409"/>
    </row>
    <row r="306" spans="1:25" s="7" customFormat="1" ht="15.75" customHeight="1" outlineLevel="1" x14ac:dyDescent="0.25">
      <c r="A306" s="104" t="s">
        <v>777</v>
      </c>
      <c r="B306" s="103"/>
      <c r="C306" s="45"/>
      <c r="D306" s="45"/>
      <c r="E306" s="45"/>
      <c r="F306" s="45"/>
      <c r="G306" s="45"/>
      <c r="H306" s="45"/>
      <c r="I306" s="45"/>
      <c r="J306" s="45"/>
      <c r="K306" s="45"/>
      <c r="L306" s="47"/>
      <c r="M306" s="59" t="s">
        <v>778</v>
      </c>
      <c r="N306" s="48"/>
      <c r="O306" s="47"/>
      <c r="P306" s="416" t="s">
        <v>151</v>
      </c>
      <c r="Q306" s="417"/>
      <c r="R306" s="417"/>
      <c r="S306" s="418"/>
      <c r="T306" s="410">
        <v>65</v>
      </c>
      <c r="U306" s="411"/>
      <c r="V306" s="412"/>
      <c r="W306" s="413"/>
      <c r="X306" s="408" t="str">
        <f t="shared" si="20"/>
        <v/>
      </c>
      <c r="Y306" s="409"/>
    </row>
    <row r="307" spans="1:25" s="7" customFormat="1" ht="15.75" customHeight="1" outlineLevel="1" x14ac:dyDescent="0.25">
      <c r="A307" s="104" t="s">
        <v>775</v>
      </c>
      <c r="B307" s="103"/>
      <c r="C307" s="45"/>
      <c r="D307" s="45"/>
      <c r="E307" s="45"/>
      <c r="F307" s="45"/>
      <c r="G307" s="45"/>
      <c r="H307" s="45"/>
      <c r="I307" s="45"/>
      <c r="J307" s="45"/>
      <c r="K307" s="45"/>
      <c r="L307" s="47"/>
      <c r="M307" s="59" t="s">
        <v>776</v>
      </c>
      <c r="N307" s="48"/>
      <c r="O307" s="47"/>
      <c r="P307" s="416" t="s">
        <v>151</v>
      </c>
      <c r="Q307" s="417"/>
      <c r="R307" s="417"/>
      <c r="S307" s="418"/>
      <c r="T307" s="410">
        <v>65</v>
      </c>
      <c r="U307" s="411"/>
      <c r="V307" s="412"/>
      <c r="W307" s="413"/>
      <c r="X307" s="408" t="str">
        <f t="shared" si="20"/>
        <v/>
      </c>
      <c r="Y307" s="409"/>
    </row>
    <row r="308" spans="1:25" s="7" customFormat="1" ht="15.6" customHeight="1" outlineLevel="1" x14ac:dyDescent="0.25">
      <c r="A308" s="344" t="s">
        <v>74</v>
      </c>
      <c r="B308" s="103"/>
      <c r="C308" s="345"/>
      <c r="D308" s="45"/>
      <c r="E308" s="45"/>
      <c r="F308" s="45"/>
      <c r="G308" s="45"/>
      <c r="H308" s="45"/>
      <c r="I308" s="45"/>
      <c r="J308" s="45"/>
      <c r="K308" s="45"/>
      <c r="L308" s="47"/>
      <c r="M308" s="59" t="s">
        <v>704</v>
      </c>
      <c r="N308" s="48"/>
      <c r="O308" s="47"/>
      <c r="P308" s="416" t="s">
        <v>151</v>
      </c>
      <c r="Q308" s="417"/>
      <c r="R308" s="417"/>
      <c r="S308" s="418"/>
      <c r="T308" s="410">
        <v>100</v>
      </c>
      <c r="U308" s="411"/>
      <c r="V308" s="412"/>
      <c r="W308" s="413"/>
      <c r="X308" s="408" t="str">
        <f t="shared" si="20"/>
        <v/>
      </c>
      <c r="Y308" s="409"/>
    </row>
    <row r="309" spans="1:25" s="7" customFormat="1" ht="15.75" customHeight="1" outlineLevel="1" x14ac:dyDescent="0.25">
      <c r="A309" s="104" t="s">
        <v>661</v>
      </c>
      <c r="B309" s="45"/>
      <c r="C309" s="46"/>
      <c r="D309" s="45"/>
      <c r="E309" s="45"/>
      <c r="F309" s="103"/>
      <c r="G309" s="103"/>
      <c r="H309" s="45"/>
      <c r="I309" s="45"/>
      <c r="J309" s="45"/>
      <c r="K309" s="45"/>
      <c r="L309" s="203"/>
      <c r="M309" s="165" t="s">
        <v>275</v>
      </c>
      <c r="N309" s="45"/>
      <c r="O309" s="130"/>
      <c r="P309" s="416" t="s">
        <v>73</v>
      </c>
      <c r="Q309" s="417"/>
      <c r="R309" s="417"/>
      <c r="S309" s="418"/>
      <c r="T309" s="410">
        <v>100</v>
      </c>
      <c r="U309" s="411"/>
      <c r="V309" s="412"/>
      <c r="W309" s="413"/>
      <c r="X309" s="408" t="str">
        <f t="shared" si="20"/>
        <v/>
      </c>
      <c r="Y309" s="409"/>
    </row>
    <row r="310" spans="1:25" s="7" customFormat="1" ht="24" customHeight="1" outlineLevel="1" x14ac:dyDescent="0.25">
      <c r="A310" s="694" t="s">
        <v>300</v>
      </c>
      <c r="B310" s="695"/>
      <c r="C310" s="695"/>
      <c r="D310" s="695"/>
      <c r="E310" s="695"/>
      <c r="F310" s="695"/>
      <c r="G310" s="695"/>
      <c r="H310" s="695"/>
      <c r="I310" s="695"/>
      <c r="J310" s="695"/>
      <c r="K310" s="695"/>
      <c r="L310" s="696"/>
      <c r="M310" s="346" t="s">
        <v>282</v>
      </c>
      <c r="N310" s="48"/>
      <c r="O310" s="47"/>
      <c r="P310" s="451" t="s">
        <v>73</v>
      </c>
      <c r="Q310" s="452"/>
      <c r="R310" s="452"/>
      <c r="S310" s="453"/>
      <c r="T310" s="410">
        <v>100</v>
      </c>
      <c r="U310" s="411"/>
      <c r="V310" s="412"/>
      <c r="W310" s="413"/>
      <c r="X310" s="472" t="str">
        <f t="shared" si="20"/>
        <v/>
      </c>
      <c r="Y310" s="473"/>
    </row>
    <row r="311" spans="1:25" s="7" customFormat="1" ht="15.75" customHeight="1" outlineLevel="1" x14ac:dyDescent="0.25">
      <c r="A311" s="104" t="s">
        <v>393</v>
      </c>
      <c r="B311" s="45"/>
      <c r="C311" s="46"/>
      <c r="D311" s="45"/>
      <c r="E311" s="45"/>
      <c r="F311" s="103"/>
      <c r="G311" s="103"/>
      <c r="H311" s="45"/>
      <c r="I311" s="45"/>
      <c r="J311" s="45"/>
      <c r="K311" s="45"/>
      <c r="L311" s="203"/>
      <c r="M311" s="165" t="s">
        <v>711</v>
      </c>
      <c r="N311" s="45"/>
      <c r="O311" s="130"/>
      <c r="P311" s="416" t="s">
        <v>73</v>
      </c>
      <c r="Q311" s="417"/>
      <c r="R311" s="417"/>
      <c r="S311" s="418"/>
      <c r="T311" s="410">
        <v>100</v>
      </c>
      <c r="U311" s="411"/>
      <c r="V311" s="412"/>
      <c r="W311" s="413"/>
      <c r="X311" s="408" t="str">
        <f t="shared" si="20"/>
        <v/>
      </c>
      <c r="Y311" s="409"/>
    </row>
    <row r="312" spans="1:25" s="7" customFormat="1" ht="24" customHeight="1" x14ac:dyDescent="0.25">
      <c r="A312" s="55" t="s">
        <v>158</v>
      </c>
      <c r="B312" s="56"/>
      <c r="C312" s="57"/>
      <c r="D312" s="57"/>
      <c r="E312" s="57"/>
      <c r="F312" s="57"/>
      <c r="G312" s="57"/>
      <c r="H312" s="57"/>
      <c r="I312" s="57"/>
      <c r="J312" s="57"/>
      <c r="K312" s="57"/>
      <c r="L312" s="58"/>
      <c r="M312" s="481" t="s">
        <v>64</v>
      </c>
      <c r="N312" s="482"/>
      <c r="O312" s="483"/>
      <c r="P312" s="481" t="s">
        <v>65</v>
      </c>
      <c r="Q312" s="482"/>
      <c r="R312" s="482"/>
      <c r="S312" s="483"/>
      <c r="T312" s="428" t="s">
        <v>12</v>
      </c>
      <c r="U312" s="430"/>
      <c r="V312" s="424" t="s">
        <v>66</v>
      </c>
      <c r="W312" s="425"/>
      <c r="X312" s="428" t="s">
        <v>13</v>
      </c>
      <c r="Y312" s="429"/>
    </row>
    <row r="313" spans="1:25" s="7" customFormat="1" ht="15.75" customHeight="1" outlineLevel="1" x14ac:dyDescent="0.25">
      <c r="A313" s="69" t="s">
        <v>9</v>
      </c>
      <c r="B313" s="102"/>
      <c r="C313" s="42"/>
      <c r="D313" s="42"/>
      <c r="E313" s="42"/>
      <c r="F313" s="42"/>
      <c r="G313" s="42"/>
      <c r="H313" s="42"/>
      <c r="I313" s="42"/>
      <c r="J313" s="42"/>
      <c r="K313" s="42"/>
      <c r="L313" s="43"/>
      <c r="M313" s="60" t="s">
        <v>260</v>
      </c>
      <c r="N313" s="44"/>
      <c r="O313" s="44"/>
      <c r="P313" s="485" t="s">
        <v>210</v>
      </c>
      <c r="Q313" s="486"/>
      <c r="R313" s="486"/>
      <c r="S313" s="487"/>
      <c r="T313" s="410">
        <v>42.25</v>
      </c>
      <c r="U313" s="411"/>
      <c r="V313" s="414"/>
      <c r="W313" s="415"/>
      <c r="X313" s="419" t="str">
        <f t="shared" ref="X313:X322" si="21">IF(T313*V313&gt;0,T313*V313,"")</f>
        <v/>
      </c>
      <c r="Y313" s="420"/>
    </row>
    <row r="314" spans="1:25" s="7" customFormat="1" ht="15.75" customHeight="1" outlineLevel="1" x14ac:dyDescent="0.25">
      <c r="A314" s="69" t="s">
        <v>262</v>
      </c>
      <c r="B314" s="102"/>
      <c r="C314" s="42"/>
      <c r="D314" s="42"/>
      <c r="E314" s="42"/>
      <c r="F314" s="42"/>
      <c r="G314" s="42"/>
      <c r="H314" s="42"/>
      <c r="I314" s="42"/>
      <c r="J314" s="42"/>
      <c r="K314" s="42"/>
      <c r="L314" s="43"/>
      <c r="M314" s="60" t="s">
        <v>261</v>
      </c>
      <c r="N314" s="44"/>
      <c r="O314" s="44"/>
      <c r="P314" s="485" t="s">
        <v>210</v>
      </c>
      <c r="Q314" s="486"/>
      <c r="R314" s="486"/>
      <c r="S314" s="487"/>
      <c r="T314" s="410">
        <v>36.25</v>
      </c>
      <c r="U314" s="411"/>
      <c r="V314" s="414"/>
      <c r="W314" s="415"/>
      <c r="X314" s="419" t="str">
        <f>IF(T314*V314&gt;0,T314*V314,"")</f>
        <v/>
      </c>
      <c r="Y314" s="420"/>
    </row>
    <row r="315" spans="1:25" s="7" customFormat="1" ht="15.75" customHeight="1" outlineLevel="1" x14ac:dyDescent="0.25">
      <c r="A315" s="69" t="s">
        <v>42</v>
      </c>
      <c r="B315" s="102"/>
      <c r="C315" s="42"/>
      <c r="D315" s="42"/>
      <c r="E315" s="42"/>
      <c r="F315" s="42"/>
      <c r="G315" s="42"/>
      <c r="H315" s="42"/>
      <c r="I315" s="42"/>
      <c r="J315" s="42"/>
      <c r="K315" s="42"/>
      <c r="L315" s="43"/>
      <c r="M315" s="60" t="s">
        <v>450</v>
      </c>
      <c r="N315" s="44"/>
      <c r="O315" s="44"/>
      <c r="P315" s="485" t="s">
        <v>210</v>
      </c>
      <c r="Q315" s="486"/>
      <c r="R315" s="486"/>
      <c r="S315" s="487"/>
      <c r="T315" s="410">
        <v>42.25</v>
      </c>
      <c r="U315" s="411"/>
      <c r="V315" s="414"/>
      <c r="W315" s="415"/>
      <c r="X315" s="419" t="str">
        <f t="shared" si="21"/>
        <v/>
      </c>
      <c r="Y315" s="420"/>
    </row>
    <row r="316" spans="1:25" s="7" customFormat="1" ht="15.75" customHeight="1" outlineLevel="1" x14ac:dyDescent="0.25">
      <c r="A316" s="69" t="s">
        <v>448</v>
      </c>
      <c r="B316" s="102"/>
      <c r="C316" s="42"/>
      <c r="D316" s="42"/>
      <c r="E316" s="42"/>
      <c r="F316" s="42"/>
      <c r="G316" s="42"/>
      <c r="H316" s="42"/>
      <c r="I316" s="42"/>
      <c r="J316" s="42"/>
      <c r="K316" s="42"/>
      <c r="L316" s="43"/>
      <c r="M316" s="60" t="s">
        <v>449</v>
      </c>
      <c r="N316" s="44"/>
      <c r="O316" s="44"/>
      <c r="P316" s="485" t="s">
        <v>210</v>
      </c>
      <c r="Q316" s="486"/>
      <c r="R316" s="486"/>
      <c r="S316" s="487"/>
      <c r="T316" s="410">
        <v>42.25</v>
      </c>
      <c r="U316" s="411"/>
      <c r="V316" s="414"/>
      <c r="W316" s="415"/>
      <c r="X316" s="419" t="str">
        <f>IF(T316*V316&gt;0,T316*V316,"")</f>
        <v/>
      </c>
      <c r="Y316" s="420"/>
    </row>
    <row r="317" spans="1:25" s="7" customFormat="1" ht="15.75" customHeight="1" outlineLevel="1" x14ac:dyDescent="0.25">
      <c r="A317" s="69" t="s">
        <v>278</v>
      </c>
      <c r="B317" s="201"/>
      <c r="C317" s="42"/>
      <c r="D317" s="42"/>
      <c r="E317" s="42"/>
      <c r="F317" s="42"/>
      <c r="G317" s="42"/>
      <c r="H317" s="42"/>
      <c r="I317" s="42"/>
      <c r="J317" s="42"/>
      <c r="K317" s="42"/>
      <c r="L317" s="166"/>
      <c r="M317" s="60" t="s">
        <v>263</v>
      </c>
      <c r="N317" s="44"/>
      <c r="O317" s="44"/>
      <c r="P317" s="485" t="s">
        <v>210</v>
      </c>
      <c r="Q317" s="486"/>
      <c r="R317" s="486"/>
      <c r="S317" s="487"/>
      <c r="T317" s="410">
        <v>42.25</v>
      </c>
      <c r="U317" s="411"/>
      <c r="V317" s="414"/>
      <c r="W317" s="415"/>
      <c r="X317" s="419" t="str">
        <f>IF(T317*V317&gt;0,T317*V317,"")</f>
        <v/>
      </c>
      <c r="Y317" s="420"/>
    </row>
    <row r="318" spans="1:25" s="7" customFormat="1" ht="15.75" customHeight="1" outlineLevel="1" x14ac:dyDescent="0.25">
      <c r="A318" s="69" t="s">
        <v>265</v>
      </c>
      <c r="B318" s="102"/>
      <c r="C318" s="42"/>
      <c r="D318" s="42"/>
      <c r="E318" s="42"/>
      <c r="F318" s="42"/>
      <c r="G318" s="42"/>
      <c r="H318" s="42"/>
      <c r="I318" s="42"/>
      <c r="J318" s="42"/>
      <c r="K318" s="42"/>
      <c r="L318" s="43"/>
      <c r="M318" s="60" t="s">
        <v>264</v>
      </c>
      <c r="N318" s="44"/>
      <c r="O318" s="44"/>
      <c r="P318" s="485" t="s">
        <v>210</v>
      </c>
      <c r="Q318" s="486"/>
      <c r="R318" s="486"/>
      <c r="S318" s="487"/>
      <c r="T318" s="410">
        <v>42.25</v>
      </c>
      <c r="U318" s="411"/>
      <c r="V318" s="414"/>
      <c r="W318" s="415"/>
      <c r="X318" s="419" t="str">
        <f>IF(T318*V318&gt;0,T318*V318,"")</f>
        <v/>
      </c>
      <c r="Y318" s="420"/>
    </row>
    <row r="319" spans="1:25" s="7" customFormat="1" ht="15.75" customHeight="1" outlineLevel="1" x14ac:dyDescent="0.25">
      <c r="A319" s="69" t="s">
        <v>771</v>
      </c>
      <c r="B319" s="102"/>
      <c r="C319" s="42"/>
      <c r="D319" s="42"/>
      <c r="E319" s="42"/>
      <c r="F319" s="42"/>
      <c r="G319" s="42"/>
      <c r="H319" s="42"/>
      <c r="I319" s="42"/>
      <c r="J319" s="42"/>
      <c r="K319" s="42"/>
      <c r="L319" s="43"/>
      <c r="M319" s="60" t="s">
        <v>368</v>
      </c>
      <c r="N319" s="44"/>
      <c r="O319" s="44"/>
      <c r="P319" s="485" t="s">
        <v>210</v>
      </c>
      <c r="Q319" s="486"/>
      <c r="R319" s="486"/>
      <c r="S319" s="487"/>
      <c r="T319" s="410">
        <v>18</v>
      </c>
      <c r="U319" s="411"/>
      <c r="V319" s="414"/>
      <c r="W319" s="415"/>
      <c r="X319" s="419" t="str">
        <f t="shared" si="21"/>
        <v/>
      </c>
      <c r="Y319" s="420"/>
    </row>
    <row r="320" spans="1:25" s="7" customFormat="1" ht="15.75" customHeight="1" outlineLevel="1" x14ac:dyDescent="0.25">
      <c r="A320" s="104" t="s">
        <v>89</v>
      </c>
      <c r="B320" s="103"/>
      <c r="C320" s="45"/>
      <c r="D320" s="45"/>
      <c r="E320" s="45"/>
      <c r="F320" s="45"/>
      <c r="G320" s="45"/>
      <c r="H320" s="45"/>
      <c r="I320" s="45"/>
      <c r="J320" s="45"/>
      <c r="K320" s="45"/>
      <c r="L320" s="47"/>
      <c r="M320" s="59" t="s">
        <v>760</v>
      </c>
      <c r="N320" s="48"/>
      <c r="O320" s="48"/>
      <c r="P320" s="416" t="s">
        <v>210</v>
      </c>
      <c r="Q320" s="417"/>
      <c r="R320" s="417"/>
      <c r="S320" s="418"/>
      <c r="T320" s="410">
        <v>25</v>
      </c>
      <c r="U320" s="411"/>
      <c r="V320" s="412"/>
      <c r="W320" s="413"/>
      <c r="X320" s="408" t="str">
        <f t="shared" si="21"/>
        <v/>
      </c>
      <c r="Y320" s="409"/>
    </row>
    <row r="321" spans="1:25" s="7" customFormat="1" ht="15.75" customHeight="1" outlineLevel="1" x14ac:dyDescent="0.25">
      <c r="A321" s="69" t="s">
        <v>77</v>
      </c>
      <c r="B321" s="102"/>
      <c r="C321" s="42"/>
      <c r="D321" s="42"/>
      <c r="E321" s="42"/>
      <c r="F321" s="42"/>
      <c r="G321" s="42"/>
      <c r="H321" s="42"/>
      <c r="I321" s="42"/>
      <c r="J321" s="42"/>
      <c r="K321" s="42"/>
      <c r="L321" s="43"/>
      <c r="M321" s="60" t="s">
        <v>705</v>
      </c>
      <c r="N321" s="44"/>
      <c r="O321" s="44"/>
      <c r="P321" s="485" t="s">
        <v>210</v>
      </c>
      <c r="Q321" s="486"/>
      <c r="R321" s="486"/>
      <c r="S321" s="487"/>
      <c r="T321" s="410">
        <v>24</v>
      </c>
      <c r="U321" s="411"/>
      <c r="V321" s="414"/>
      <c r="W321" s="415"/>
      <c r="X321" s="419" t="str">
        <f t="shared" si="21"/>
        <v/>
      </c>
      <c r="Y321" s="420"/>
    </row>
    <row r="322" spans="1:25" s="7" customFormat="1" ht="15.75" customHeight="1" outlineLevel="1" x14ac:dyDescent="0.25">
      <c r="A322" s="69" t="s">
        <v>580</v>
      </c>
      <c r="B322" s="102"/>
      <c r="C322" s="42"/>
      <c r="D322" s="42"/>
      <c r="E322" s="42"/>
      <c r="F322" s="42"/>
      <c r="G322" s="42"/>
      <c r="H322" s="42"/>
      <c r="I322" s="42"/>
      <c r="J322" s="42"/>
      <c r="K322" s="42"/>
      <c r="L322" s="43"/>
      <c r="M322" s="60" t="s">
        <v>277</v>
      </c>
      <c r="N322" s="44"/>
      <c r="O322" s="44"/>
      <c r="P322" s="485" t="s">
        <v>210</v>
      </c>
      <c r="Q322" s="486"/>
      <c r="R322" s="486"/>
      <c r="S322" s="487"/>
      <c r="T322" s="410">
        <v>24</v>
      </c>
      <c r="U322" s="411"/>
      <c r="V322" s="414"/>
      <c r="W322" s="415"/>
      <c r="X322" s="419" t="str">
        <f t="shared" si="21"/>
        <v/>
      </c>
      <c r="Y322" s="420"/>
    </row>
    <row r="323" spans="1:25" s="7" customFormat="1" ht="15.75" customHeight="1" outlineLevel="1" x14ac:dyDescent="0.25">
      <c r="A323" s="104" t="s">
        <v>276</v>
      </c>
      <c r="B323" s="103"/>
      <c r="C323" s="45"/>
      <c r="D323" s="45"/>
      <c r="E323" s="45"/>
      <c r="F323" s="45"/>
      <c r="G323" s="45"/>
      <c r="H323" s="45"/>
      <c r="I323" s="45"/>
      <c r="J323" s="45"/>
      <c r="K323" s="45"/>
      <c r="L323" s="47"/>
      <c r="M323" s="59" t="s">
        <v>706</v>
      </c>
      <c r="N323" s="48"/>
      <c r="O323" s="48"/>
      <c r="P323" s="416" t="s">
        <v>210</v>
      </c>
      <c r="Q323" s="417"/>
      <c r="R323" s="417"/>
      <c r="S323" s="418"/>
      <c r="T323" s="410">
        <v>30</v>
      </c>
      <c r="U323" s="411"/>
      <c r="V323" s="412"/>
      <c r="W323" s="413"/>
      <c r="X323" s="408" t="str">
        <f>IF(T323*V323&gt;0,T323*V323,"")</f>
        <v/>
      </c>
      <c r="Y323" s="409"/>
    </row>
    <row r="324" spans="1:25" s="7" customFormat="1" ht="15.75" customHeight="1" outlineLevel="1" x14ac:dyDescent="0.25">
      <c r="A324" s="104" t="s">
        <v>770</v>
      </c>
      <c r="B324" s="103"/>
      <c r="C324" s="45"/>
      <c r="D324" s="45"/>
      <c r="E324" s="45"/>
      <c r="F324" s="45"/>
      <c r="G324" s="45"/>
      <c r="H324" s="45"/>
      <c r="I324" s="45"/>
      <c r="J324" s="45"/>
      <c r="K324" s="45"/>
      <c r="L324" s="47"/>
      <c r="M324" s="59" t="s">
        <v>369</v>
      </c>
      <c r="N324" s="48"/>
      <c r="O324" s="48"/>
      <c r="P324" s="485" t="s">
        <v>210</v>
      </c>
      <c r="Q324" s="486"/>
      <c r="R324" s="486"/>
      <c r="S324" s="487"/>
      <c r="T324" s="410">
        <v>24</v>
      </c>
      <c r="U324" s="411"/>
      <c r="V324" s="414"/>
      <c r="W324" s="415"/>
      <c r="X324" s="408" t="str">
        <f>IF(T324*V324&gt;0,T324*V324,"")</f>
        <v/>
      </c>
      <c r="Y324" s="409"/>
    </row>
    <row r="325" spans="1:25" s="7" customFormat="1" ht="23.25" customHeight="1" x14ac:dyDescent="0.25">
      <c r="A325" s="55" t="s">
        <v>228</v>
      </c>
      <c r="B325" s="56"/>
      <c r="C325" s="57"/>
      <c r="D325" s="57"/>
      <c r="E325" s="57"/>
      <c r="F325" s="57"/>
      <c r="G325" s="57"/>
      <c r="H325" s="57"/>
      <c r="I325" s="57"/>
      <c r="J325" s="57"/>
      <c r="K325" s="57"/>
      <c r="L325" s="58"/>
      <c r="M325" s="481" t="s">
        <v>64</v>
      </c>
      <c r="N325" s="482"/>
      <c r="O325" s="483"/>
      <c r="P325" s="481" t="s">
        <v>65</v>
      </c>
      <c r="Q325" s="482"/>
      <c r="R325" s="482"/>
      <c r="S325" s="483"/>
      <c r="T325" s="428" t="s">
        <v>12</v>
      </c>
      <c r="U325" s="430"/>
      <c r="V325" s="424" t="s">
        <v>66</v>
      </c>
      <c r="W325" s="425"/>
      <c r="X325" s="428" t="s">
        <v>13</v>
      </c>
      <c r="Y325" s="429"/>
    </row>
    <row r="326" spans="1:25" s="3" customFormat="1" ht="15.75" customHeight="1" outlineLevel="1" x14ac:dyDescent="0.25">
      <c r="A326" s="104" t="s">
        <v>227</v>
      </c>
      <c r="B326" s="776"/>
      <c r="C326" s="45"/>
      <c r="D326" s="45"/>
      <c r="E326" s="45"/>
      <c r="F326" s="45"/>
      <c r="G326" s="45"/>
      <c r="H326" s="45"/>
      <c r="I326" s="45"/>
      <c r="J326" s="45"/>
      <c r="K326" s="45"/>
      <c r="L326" s="47"/>
      <c r="M326" s="165" t="s">
        <v>225</v>
      </c>
      <c r="N326" s="45"/>
      <c r="O326" s="130"/>
      <c r="P326" s="672" t="s">
        <v>226</v>
      </c>
      <c r="Q326" s="417"/>
      <c r="R326" s="417"/>
      <c r="S326" s="418"/>
      <c r="T326" s="410">
        <v>45</v>
      </c>
      <c r="U326" s="411"/>
      <c r="V326" s="412"/>
      <c r="W326" s="413"/>
      <c r="X326" s="408" t="str">
        <f>IF(T326*V326&gt;0,T326*V326,"")</f>
        <v/>
      </c>
      <c r="Y326" s="409"/>
    </row>
    <row r="327" spans="1:25" s="7" customFormat="1" ht="23.25" customHeight="1" x14ac:dyDescent="0.25">
      <c r="A327" s="55" t="s">
        <v>17</v>
      </c>
      <c r="B327" s="56"/>
      <c r="C327" s="57"/>
      <c r="D327" s="57"/>
      <c r="E327" s="57"/>
      <c r="F327" s="57"/>
      <c r="G327" s="57"/>
      <c r="H327" s="57"/>
      <c r="I327" s="57"/>
      <c r="J327" s="57"/>
      <c r="K327" s="57"/>
      <c r="L327" s="58"/>
      <c r="M327" s="481" t="s">
        <v>64</v>
      </c>
      <c r="N327" s="482"/>
      <c r="O327" s="483"/>
      <c r="P327" s="481" t="s">
        <v>65</v>
      </c>
      <c r="Q327" s="482"/>
      <c r="R327" s="482"/>
      <c r="S327" s="483"/>
      <c r="T327" s="428" t="s">
        <v>12</v>
      </c>
      <c r="U327" s="430"/>
      <c r="V327" s="424" t="s">
        <v>66</v>
      </c>
      <c r="W327" s="425"/>
      <c r="X327" s="428" t="s">
        <v>13</v>
      </c>
      <c r="Y327" s="429"/>
    </row>
    <row r="328" spans="1:25" s="7" customFormat="1" ht="15.75" customHeight="1" outlineLevel="1" x14ac:dyDescent="0.25">
      <c r="A328" s="150" t="s">
        <v>189</v>
      </c>
      <c r="B328" s="103"/>
      <c r="C328" s="118"/>
      <c r="D328" s="45"/>
      <c r="E328" s="45"/>
      <c r="F328" s="45"/>
      <c r="G328" s="45"/>
      <c r="H328" s="45"/>
      <c r="I328" s="45"/>
      <c r="J328" s="45"/>
      <c r="K328" s="45"/>
      <c r="L328" s="119"/>
      <c r="M328" s="59" t="s">
        <v>56</v>
      </c>
      <c r="N328" s="48"/>
      <c r="O328" s="47"/>
      <c r="P328" s="421">
        <v>2</v>
      </c>
      <c r="Q328" s="422"/>
      <c r="R328" s="422"/>
      <c r="S328" s="423"/>
      <c r="T328" s="410">
        <v>18</v>
      </c>
      <c r="U328" s="411"/>
      <c r="V328" s="414"/>
      <c r="W328" s="415"/>
      <c r="X328" s="408" t="str">
        <f t="shared" ref="X328:X344" si="22">IF(T328*V328&gt;0,T328*V328,"")</f>
        <v/>
      </c>
      <c r="Y328" s="409"/>
    </row>
    <row r="329" spans="1:25" s="7" customFormat="1" ht="15.75" customHeight="1" outlineLevel="1" x14ac:dyDescent="0.25">
      <c r="A329" s="150" t="s">
        <v>287</v>
      </c>
      <c r="B329" s="103"/>
      <c r="C329" s="118"/>
      <c r="D329" s="45"/>
      <c r="E329" s="45"/>
      <c r="F329" s="45"/>
      <c r="G329" s="45"/>
      <c r="H329" s="45"/>
      <c r="I329" s="45"/>
      <c r="J329" s="45"/>
      <c r="K329" s="45"/>
      <c r="L329" s="119"/>
      <c r="M329" s="59" t="s">
        <v>370</v>
      </c>
      <c r="N329" s="48"/>
      <c r="O329" s="47"/>
      <c r="P329" s="421">
        <v>2</v>
      </c>
      <c r="Q329" s="422"/>
      <c r="R329" s="422"/>
      <c r="S329" s="423"/>
      <c r="T329" s="410">
        <v>18</v>
      </c>
      <c r="U329" s="411"/>
      <c r="V329" s="414"/>
      <c r="W329" s="415"/>
      <c r="X329" s="408" t="str">
        <f t="shared" si="22"/>
        <v/>
      </c>
      <c r="Y329" s="409"/>
    </row>
    <row r="330" spans="1:25" s="7" customFormat="1" ht="15.75" customHeight="1" outlineLevel="1" x14ac:dyDescent="0.25">
      <c r="A330" s="150" t="s">
        <v>286</v>
      </c>
      <c r="B330" s="103"/>
      <c r="C330" s="118"/>
      <c r="D330" s="45"/>
      <c r="E330" s="45"/>
      <c r="F330" s="45"/>
      <c r="G330" s="45"/>
      <c r="H330" s="45"/>
      <c r="I330" s="45"/>
      <c r="J330" s="45"/>
      <c r="K330" s="45"/>
      <c r="L330" s="119"/>
      <c r="M330" s="59" t="s">
        <v>371</v>
      </c>
      <c r="N330" s="48"/>
      <c r="O330" s="47"/>
      <c r="P330" s="421">
        <v>2</v>
      </c>
      <c r="Q330" s="422"/>
      <c r="R330" s="422"/>
      <c r="S330" s="423"/>
      <c r="T330" s="410">
        <v>18</v>
      </c>
      <c r="U330" s="411"/>
      <c r="V330" s="414"/>
      <c r="W330" s="415"/>
      <c r="X330" s="408" t="str">
        <f>IF(T330*V330&gt;0,T330*V330,"")</f>
        <v/>
      </c>
      <c r="Y330" s="409"/>
    </row>
    <row r="331" spans="1:25" s="7" customFormat="1" ht="15.75" customHeight="1" outlineLevel="1" x14ac:dyDescent="0.25">
      <c r="A331" s="150" t="s">
        <v>615</v>
      </c>
      <c r="B331" s="103"/>
      <c r="C331" s="118"/>
      <c r="D331" s="45"/>
      <c r="E331" s="45"/>
      <c r="F331" s="45"/>
      <c r="G331" s="45"/>
      <c r="H331" s="45"/>
      <c r="I331" s="45"/>
      <c r="J331" s="45"/>
      <c r="K331" s="45"/>
      <c r="L331" s="119"/>
      <c r="M331" s="59" t="s">
        <v>707</v>
      </c>
      <c r="N331" s="48"/>
      <c r="O331" s="47"/>
      <c r="P331" s="421">
        <v>2</v>
      </c>
      <c r="Q331" s="422"/>
      <c r="R331" s="422"/>
      <c r="S331" s="423"/>
      <c r="T331" s="410">
        <v>18</v>
      </c>
      <c r="U331" s="411"/>
      <c r="V331" s="414"/>
      <c r="W331" s="415"/>
      <c r="X331" s="408" t="str">
        <f>IF(T331*V331&gt;0,T331*V331,"")</f>
        <v/>
      </c>
      <c r="Y331" s="409"/>
    </row>
    <row r="332" spans="1:25" s="7" customFormat="1" ht="15.75" customHeight="1" outlineLevel="1" x14ac:dyDescent="0.25">
      <c r="A332" s="150" t="s">
        <v>413</v>
      </c>
      <c r="B332" s="103"/>
      <c r="C332" s="118"/>
      <c r="D332" s="45"/>
      <c r="E332" s="45"/>
      <c r="F332" s="45"/>
      <c r="G332" s="45"/>
      <c r="H332" s="45"/>
      <c r="I332" s="45"/>
      <c r="J332" s="45"/>
      <c r="K332" s="45"/>
      <c r="L332" s="119"/>
      <c r="M332" s="59" t="s">
        <v>708</v>
      </c>
      <c r="N332" s="48"/>
      <c r="O332" s="47"/>
      <c r="P332" s="421">
        <v>2</v>
      </c>
      <c r="Q332" s="422"/>
      <c r="R332" s="422"/>
      <c r="S332" s="423"/>
      <c r="T332" s="410">
        <v>32</v>
      </c>
      <c r="U332" s="411"/>
      <c r="V332" s="414"/>
      <c r="W332" s="415"/>
      <c r="X332" s="408" t="str">
        <f>IF(T332*V332&gt;0,T332*V332,"")</f>
        <v/>
      </c>
      <c r="Y332" s="409"/>
    </row>
    <row r="333" spans="1:25" s="7" customFormat="1" ht="15.75" customHeight="1" outlineLevel="1" x14ac:dyDescent="0.25">
      <c r="A333" s="104" t="s">
        <v>188</v>
      </c>
      <c r="B333" s="103"/>
      <c r="C333" s="45"/>
      <c r="D333" s="45"/>
      <c r="E333" s="45"/>
      <c r="F333" s="45"/>
      <c r="G333" s="45"/>
      <c r="H333" s="45"/>
      <c r="I333" s="45"/>
      <c r="J333" s="45"/>
      <c r="K333" s="45"/>
      <c r="L333" s="119"/>
      <c r="M333" s="59" t="s">
        <v>57</v>
      </c>
      <c r="N333" s="48"/>
      <c r="O333" s="47"/>
      <c r="P333" s="421">
        <v>2</v>
      </c>
      <c r="Q333" s="422"/>
      <c r="R333" s="422"/>
      <c r="S333" s="423"/>
      <c r="T333" s="410">
        <v>32</v>
      </c>
      <c r="U333" s="411"/>
      <c r="V333" s="414"/>
      <c r="W333" s="415"/>
      <c r="X333" s="408" t="str">
        <f t="shared" si="22"/>
        <v/>
      </c>
      <c r="Y333" s="409"/>
    </row>
    <row r="334" spans="1:25" s="7" customFormat="1" ht="15.75" customHeight="1" outlineLevel="1" x14ac:dyDescent="0.25">
      <c r="A334" s="104" t="s">
        <v>441</v>
      </c>
      <c r="B334" s="103"/>
      <c r="C334" s="45"/>
      <c r="D334" s="45"/>
      <c r="E334" s="45"/>
      <c r="F334" s="45"/>
      <c r="G334" s="45"/>
      <c r="H334" s="45"/>
      <c r="I334" s="45"/>
      <c r="J334" s="45"/>
      <c r="K334" s="45"/>
      <c r="L334" s="119"/>
      <c r="M334" s="59" t="s">
        <v>442</v>
      </c>
      <c r="N334" s="48"/>
      <c r="O334" s="47"/>
      <c r="P334" s="421" t="s">
        <v>73</v>
      </c>
      <c r="Q334" s="422"/>
      <c r="R334" s="422"/>
      <c r="S334" s="423"/>
      <c r="T334" s="410">
        <v>48.5</v>
      </c>
      <c r="U334" s="411"/>
      <c r="V334" s="414"/>
      <c r="W334" s="415"/>
      <c r="X334" s="408" t="str">
        <f>IF(T334*V334&gt;0,T334*V334,"")</f>
        <v/>
      </c>
      <c r="Y334" s="409"/>
    </row>
    <row r="335" spans="1:25" s="7" customFormat="1" ht="15.75" customHeight="1" outlineLevel="1" x14ac:dyDescent="0.25">
      <c r="A335" s="104" t="s">
        <v>440</v>
      </c>
      <c r="B335" s="103"/>
      <c r="C335" s="45"/>
      <c r="D335" s="45"/>
      <c r="E335" s="45"/>
      <c r="F335" s="45"/>
      <c r="G335" s="45"/>
      <c r="H335" s="45"/>
      <c r="I335" s="45"/>
      <c r="J335" s="45"/>
      <c r="K335" s="45"/>
      <c r="L335" s="119"/>
      <c r="M335" s="59" t="s">
        <v>443</v>
      </c>
      <c r="N335" s="48"/>
      <c r="O335" s="47"/>
      <c r="P335" s="421" t="s">
        <v>73</v>
      </c>
      <c r="Q335" s="422"/>
      <c r="R335" s="422"/>
      <c r="S335" s="423"/>
      <c r="T335" s="410">
        <v>90.5</v>
      </c>
      <c r="U335" s="411"/>
      <c r="V335" s="412"/>
      <c r="W335" s="413"/>
      <c r="X335" s="408" t="str">
        <f>IF(T335*V335&gt;0,T335*V335,"")</f>
        <v/>
      </c>
      <c r="Y335" s="409"/>
    </row>
    <row r="336" spans="1:25" s="7" customFormat="1" ht="15.75" customHeight="1" outlineLevel="1" x14ac:dyDescent="0.25">
      <c r="A336" s="104" t="s">
        <v>197</v>
      </c>
      <c r="B336" s="103"/>
      <c r="C336" s="45"/>
      <c r="D336" s="45"/>
      <c r="E336" s="45"/>
      <c r="F336" s="45"/>
      <c r="G336" s="45"/>
      <c r="H336" s="45"/>
      <c r="I336" s="45"/>
      <c r="J336" s="45"/>
      <c r="K336" s="45"/>
      <c r="L336" s="119"/>
      <c r="M336" s="59" t="s">
        <v>372</v>
      </c>
      <c r="N336" s="48"/>
      <c r="O336" s="47"/>
      <c r="P336" s="421">
        <v>5</v>
      </c>
      <c r="Q336" s="422"/>
      <c r="R336" s="422"/>
      <c r="S336" s="423"/>
      <c r="T336" s="410">
        <v>48.5</v>
      </c>
      <c r="U336" s="411"/>
      <c r="V336" s="412"/>
      <c r="W336" s="413"/>
      <c r="X336" s="408" t="str">
        <f>IF(T336*V336&gt;0,T336*V336,"")</f>
        <v/>
      </c>
      <c r="Y336" s="409"/>
    </row>
    <row r="337" spans="1:25" s="7" customFormat="1" ht="15.6" customHeight="1" outlineLevel="1" x14ac:dyDescent="0.25">
      <c r="A337" s="621" t="s">
        <v>798</v>
      </c>
      <c r="B337" s="622"/>
      <c r="C337" s="622"/>
      <c r="D337" s="622"/>
      <c r="E337" s="622"/>
      <c r="F337" s="622"/>
      <c r="G337" s="622"/>
      <c r="H337" s="622"/>
      <c r="I337" s="622"/>
      <c r="J337" s="622"/>
      <c r="K337" s="622"/>
      <c r="L337" s="623"/>
      <c r="M337" s="165" t="s">
        <v>797</v>
      </c>
      <c r="N337" s="45"/>
      <c r="O337" s="130"/>
      <c r="P337" s="421">
        <v>3</v>
      </c>
      <c r="Q337" s="422"/>
      <c r="R337" s="422"/>
      <c r="S337" s="423"/>
      <c r="T337" s="410">
        <v>36.25</v>
      </c>
      <c r="U337" s="411"/>
      <c r="V337" s="412"/>
      <c r="W337" s="413"/>
      <c r="X337" s="408" t="str">
        <f t="shared" si="22"/>
        <v/>
      </c>
      <c r="Y337" s="409"/>
    </row>
    <row r="338" spans="1:25" s="7" customFormat="1" ht="13.9" customHeight="1" outlineLevel="1" x14ac:dyDescent="0.25">
      <c r="A338" s="106" t="s">
        <v>799</v>
      </c>
      <c r="B338" s="377"/>
      <c r="C338" s="377"/>
      <c r="D338" s="377"/>
      <c r="E338" s="377"/>
      <c r="F338" s="377"/>
      <c r="G338" s="377"/>
      <c r="H338" s="377"/>
      <c r="I338" s="378"/>
      <c r="J338" s="379" t="s">
        <v>572</v>
      </c>
      <c r="K338" s="377"/>
      <c r="L338" s="380"/>
      <c r="M338" s="505" t="s">
        <v>796</v>
      </c>
      <c r="N338" s="506"/>
      <c r="O338" s="507"/>
      <c r="P338" s="511">
        <v>3</v>
      </c>
      <c r="Q338" s="512"/>
      <c r="R338" s="512"/>
      <c r="S338" s="513"/>
      <c r="T338" s="454">
        <v>36.25</v>
      </c>
      <c r="U338" s="455"/>
      <c r="V338" s="443"/>
      <c r="W338" s="444"/>
      <c r="X338" s="447" t="str">
        <f>IF(T338*V338&gt;0,T338*V338,"")</f>
        <v/>
      </c>
      <c r="Y338" s="448"/>
    </row>
    <row r="339" spans="1:25" s="7" customFormat="1" ht="13.9" customHeight="1" outlineLevel="1" x14ac:dyDescent="0.25">
      <c r="A339" s="381" t="s">
        <v>617</v>
      </c>
      <c r="B339" s="382"/>
      <c r="C339" s="382"/>
      <c r="D339" s="382"/>
      <c r="E339" s="382"/>
      <c r="F339" s="382"/>
      <c r="G339" s="382"/>
      <c r="H339" s="382"/>
      <c r="I339" s="382"/>
      <c r="J339" s="382"/>
      <c r="K339" s="382"/>
      <c r="L339" s="383"/>
      <c r="M339" s="508"/>
      <c r="N339" s="509"/>
      <c r="O339" s="510"/>
      <c r="P339" s="497"/>
      <c r="Q339" s="498"/>
      <c r="R339" s="498"/>
      <c r="S339" s="499"/>
      <c r="T339" s="456"/>
      <c r="U339" s="457"/>
      <c r="V339" s="445"/>
      <c r="W339" s="446"/>
      <c r="X339" s="449"/>
      <c r="Y339" s="450"/>
    </row>
    <row r="340" spans="1:25" s="7" customFormat="1" ht="15.6" customHeight="1" outlineLevel="1" x14ac:dyDescent="0.25">
      <c r="A340" s="621" t="s">
        <v>802</v>
      </c>
      <c r="B340" s="622"/>
      <c r="C340" s="622"/>
      <c r="D340" s="622"/>
      <c r="E340" s="622"/>
      <c r="F340" s="622"/>
      <c r="G340" s="622"/>
      <c r="H340" s="622"/>
      <c r="I340" s="622"/>
      <c r="J340" s="622"/>
      <c r="K340" s="622"/>
      <c r="L340" s="623"/>
      <c r="M340" s="165" t="s">
        <v>800</v>
      </c>
      <c r="N340" s="45"/>
      <c r="O340" s="130"/>
      <c r="P340" s="421">
        <v>3</v>
      </c>
      <c r="Q340" s="422"/>
      <c r="R340" s="422"/>
      <c r="S340" s="423"/>
      <c r="T340" s="410">
        <v>36.25</v>
      </c>
      <c r="U340" s="411"/>
      <c r="V340" s="412"/>
      <c r="W340" s="413"/>
      <c r="X340" s="408" t="str">
        <f t="shared" si="22"/>
        <v/>
      </c>
      <c r="Y340" s="409"/>
    </row>
    <row r="341" spans="1:25" s="7" customFormat="1" ht="13.9" customHeight="1" outlineLevel="1" x14ac:dyDescent="0.25">
      <c r="A341" s="106" t="s">
        <v>803</v>
      </c>
      <c r="B341" s="377"/>
      <c r="C341" s="377"/>
      <c r="D341" s="377"/>
      <c r="E341" s="377"/>
      <c r="F341" s="377"/>
      <c r="G341" s="377"/>
      <c r="H341" s="377"/>
      <c r="I341" s="378"/>
      <c r="J341" s="379" t="s">
        <v>572</v>
      </c>
      <c r="K341" s="377"/>
      <c r="L341" s="380"/>
      <c r="M341" s="505" t="s">
        <v>801</v>
      </c>
      <c r="N341" s="506"/>
      <c r="O341" s="507"/>
      <c r="P341" s="511">
        <v>3</v>
      </c>
      <c r="Q341" s="512"/>
      <c r="R341" s="512"/>
      <c r="S341" s="513"/>
      <c r="T341" s="454">
        <v>36.25</v>
      </c>
      <c r="U341" s="455"/>
      <c r="V341" s="443"/>
      <c r="W341" s="444"/>
      <c r="X341" s="447" t="str">
        <f t="shared" si="22"/>
        <v/>
      </c>
      <c r="Y341" s="448"/>
    </row>
    <row r="342" spans="1:25" s="7" customFormat="1" ht="13.9" customHeight="1" outlineLevel="1" x14ac:dyDescent="0.25">
      <c r="A342" s="381" t="s">
        <v>617</v>
      </c>
      <c r="B342" s="382"/>
      <c r="C342" s="382"/>
      <c r="D342" s="382"/>
      <c r="E342" s="382"/>
      <c r="F342" s="382"/>
      <c r="G342" s="382"/>
      <c r="H342" s="382"/>
      <c r="I342" s="382"/>
      <c r="J342" s="382"/>
      <c r="K342" s="382"/>
      <c r="L342" s="383"/>
      <c r="M342" s="508"/>
      <c r="N342" s="509"/>
      <c r="O342" s="510"/>
      <c r="P342" s="497"/>
      <c r="Q342" s="498"/>
      <c r="R342" s="498"/>
      <c r="S342" s="499"/>
      <c r="T342" s="456"/>
      <c r="U342" s="457"/>
      <c r="V342" s="445"/>
      <c r="W342" s="446"/>
      <c r="X342" s="449"/>
      <c r="Y342" s="450"/>
    </row>
    <row r="343" spans="1:25" s="7" customFormat="1" ht="15.75" customHeight="1" outlineLevel="1" x14ac:dyDescent="0.25">
      <c r="A343" s="104" t="s">
        <v>187</v>
      </c>
      <c r="B343" s="103"/>
      <c r="C343" s="45"/>
      <c r="D343" s="45"/>
      <c r="E343" s="45"/>
      <c r="F343" s="45"/>
      <c r="G343" s="45"/>
      <c r="H343" s="45"/>
      <c r="I343" s="45"/>
      <c r="J343" s="45"/>
      <c r="K343" s="45"/>
      <c r="L343" s="119"/>
      <c r="M343" s="59" t="s">
        <v>58</v>
      </c>
      <c r="N343" s="48"/>
      <c r="O343" s="47"/>
      <c r="P343" s="421">
        <v>3</v>
      </c>
      <c r="Q343" s="422"/>
      <c r="R343" s="422"/>
      <c r="S343" s="423"/>
      <c r="T343" s="410">
        <v>36.25</v>
      </c>
      <c r="U343" s="411"/>
      <c r="V343" s="412"/>
      <c r="W343" s="413"/>
      <c r="X343" s="408" t="str">
        <f t="shared" si="22"/>
        <v/>
      </c>
      <c r="Y343" s="409"/>
    </row>
    <row r="344" spans="1:25" s="7" customFormat="1" ht="15.75" customHeight="1" outlineLevel="1" x14ac:dyDescent="0.25">
      <c r="A344" s="104" t="s">
        <v>186</v>
      </c>
      <c r="B344" s="103"/>
      <c r="C344" s="45"/>
      <c r="D344" s="45"/>
      <c r="E344" s="45"/>
      <c r="F344" s="45"/>
      <c r="G344" s="45"/>
      <c r="H344" s="45"/>
      <c r="I344" s="45"/>
      <c r="J344" s="45"/>
      <c r="K344" s="45"/>
      <c r="L344" s="119"/>
      <c r="M344" s="59" t="s">
        <v>59</v>
      </c>
      <c r="N344" s="48"/>
      <c r="O344" s="47"/>
      <c r="P344" s="421">
        <v>3</v>
      </c>
      <c r="Q344" s="422"/>
      <c r="R344" s="422"/>
      <c r="S344" s="423"/>
      <c r="T344" s="410">
        <v>36.25</v>
      </c>
      <c r="U344" s="411"/>
      <c r="V344" s="412"/>
      <c r="W344" s="413"/>
      <c r="X344" s="408" t="str">
        <f t="shared" si="22"/>
        <v/>
      </c>
      <c r="Y344" s="409"/>
    </row>
    <row r="345" spans="1:25" s="7" customFormat="1" ht="15.75" customHeight="1" outlineLevel="1" x14ac:dyDescent="0.25">
      <c r="A345" s="104" t="s">
        <v>518</v>
      </c>
      <c r="B345" s="103"/>
      <c r="C345" s="45"/>
      <c r="D345" s="45"/>
      <c r="E345" s="45"/>
      <c r="F345" s="45"/>
      <c r="G345" s="45"/>
      <c r="H345" s="45"/>
      <c r="I345" s="45"/>
      <c r="J345" s="45"/>
      <c r="K345" s="45"/>
      <c r="L345" s="119"/>
      <c r="M345" s="59" t="s">
        <v>519</v>
      </c>
      <c r="N345" s="48"/>
      <c r="O345" s="47"/>
      <c r="P345" s="421" t="s">
        <v>73</v>
      </c>
      <c r="Q345" s="422"/>
      <c r="R345" s="422"/>
      <c r="S345" s="423"/>
      <c r="T345" s="410">
        <v>36.25</v>
      </c>
      <c r="U345" s="411"/>
      <c r="V345" s="412"/>
      <c r="W345" s="413"/>
      <c r="X345" s="408" t="str">
        <f t="shared" ref="X345:X351" si="23">IF(T345*V345&gt;0,T345*V345,"")</f>
        <v/>
      </c>
      <c r="Y345" s="409"/>
    </row>
    <row r="346" spans="1:25" s="7" customFormat="1" ht="15.75" customHeight="1" outlineLevel="1" x14ac:dyDescent="0.25">
      <c r="A346" s="104" t="s">
        <v>78</v>
      </c>
      <c r="B346" s="103"/>
      <c r="C346" s="45"/>
      <c r="D346" s="45"/>
      <c r="E346" s="45"/>
      <c r="F346" s="45"/>
      <c r="G346" s="45"/>
      <c r="H346" s="45"/>
      <c r="I346" s="45"/>
      <c r="J346" s="45"/>
      <c r="K346" s="45"/>
      <c r="L346" s="47"/>
      <c r="M346" s="59" t="s">
        <v>383</v>
      </c>
      <c r="N346" s="48"/>
      <c r="O346" s="47"/>
      <c r="P346" s="416" t="s">
        <v>73</v>
      </c>
      <c r="Q346" s="417"/>
      <c r="R346" s="417"/>
      <c r="S346" s="418"/>
      <c r="T346" s="410">
        <v>18</v>
      </c>
      <c r="U346" s="411"/>
      <c r="V346" s="412"/>
      <c r="W346" s="413"/>
      <c r="X346" s="408" t="str">
        <f t="shared" si="23"/>
        <v/>
      </c>
      <c r="Y346" s="409"/>
    </row>
    <row r="347" spans="1:25" s="7" customFormat="1" ht="15.75" customHeight="1" outlineLevel="1" x14ac:dyDescent="0.25">
      <c r="A347" s="104" t="s">
        <v>429</v>
      </c>
      <c r="B347" s="103"/>
      <c r="C347" s="45"/>
      <c r="D347" s="45"/>
      <c r="E347" s="45"/>
      <c r="F347" s="45"/>
      <c r="G347" s="45"/>
      <c r="H347" s="45"/>
      <c r="I347" s="45"/>
      <c r="J347" s="45"/>
      <c r="K347" s="45"/>
      <c r="L347" s="47"/>
      <c r="M347" s="59" t="s">
        <v>430</v>
      </c>
      <c r="N347" s="48"/>
      <c r="O347" s="47"/>
      <c r="P347" s="416" t="s">
        <v>73</v>
      </c>
      <c r="Q347" s="417"/>
      <c r="R347" s="417"/>
      <c r="S347" s="418"/>
      <c r="T347" s="410">
        <v>18</v>
      </c>
      <c r="U347" s="411"/>
      <c r="V347" s="412"/>
      <c r="W347" s="413"/>
      <c r="X347" s="408" t="str">
        <f t="shared" si="23"/>
        <v/>
      </c>
      <c r="Y347" s="409"/>
    </row>
    <row r="348" spans="1:25" s="7" customFormat="1" ht="15.75" customHeight="1" outlineLevel="1" x14ac:dyDescent="0.25">
      <c r="A348" s="104" t="s">
        <v>417</v>
      </c>
      <c r="B348" s="103"/>
      <c r="C348" s="45"/>
      <c r="D348" s="45"/>
      <c r="E348" s="45"/>
      <c r="F348" s="45"/>
      <c r="G348" s="45"/>
      <c r="H348" s="45"/>
      <c r="I348" s="45"/>
      <c r="J348" s="45"/>
      <c r="K348" s="45"/>
      <c r="L348" s="203" t="s">
        <v>91</v>
      </c>
      <c r="M348" s="59" t="s">
        <v>416</v>
      </c>
      <c r="N348" s="48"/>
      <c r="O348" s="47"/>
      <c r="P348" s="416" t="s">
        <v>73</v>
      </c>
      <c r="Q348" s="417"/>
      <c r="R348" s="417"/>
      <c r="S348" s="418"/>
      <c r="T348" s="410">
        <v>21.75</v>
      </c>
      <c r="U348" s="411"/>
      <c r="V348" s="412"/>
      <c r="W348" s="413"/>
      <c r="X348" s="408" t="str">
        <f t="shared" si="23"/>
        <v/>
      </c>
      <c r="Y348" s="409"/>
    </row>
    <row r="349" spans="1:25" s="7" customFormat="1" ht="15.75" customHeight="1" outlineLevel="1" x14ac:dyDescent="0.25">
      <c r="A349" s="104" t="s">
        <v>159</v>
      </c>
      <c r="B349" s="103"/>
      <c r="C349" s="45"/>
      <c r="D349" s="45"/>
      <c r="E349" s="45"/>
      <c r="F349" s="45"/>
      <c r="G349" s="45"/>
      <c r="H349" s="45"/>
      <c r="I349" s="45"/>
      <c r="J349" s="45"/>
      <c r="K349" s="45"/>
      <c r="L349" s="47"/>
      <c r="M349" s="59" t="s">
        <v>384</v>
      </c>
      <c r="N349" s="48"/>
      <c r="O349" s="47"/>
      <c r="P349" s="416" t="s">
        <v>31</v>
      </c>
      <c r="Q349" s="417"/>
      <c r="R349" s="417"/>
      <c r="S349" s="418"/>
      <c r="T349" s="410">
        <v>46.5</v>
      </c>
      <c r="U349" s="411"/>
      <c r="V349" s="412"/>
      <c r="W349" s="413"/>
      <c r="X349" s="408" t="str">
        <f t="shared" si="23"/>
        <v/>
      </c>
      <c r="Y349" s="409"/>
    </row>
    <row r="350" spans="1:25" s="7" customFormat="1" ht="15.75" customHeight="1" outlineLevel="1" x14ac:dyDescent="0.25">
      <c r="A350" s="104" t="s">
        <v>79</v>
      </c>
      <c r="B350" s="103"/>
      <c r="C350" s="45"/>
      <c r="D350" s="45"/>
      <c r="E350" s="45"/>
      <c r="F350" s="45"/>
      <c r="G350" s="45"/>
      <c r="H350" s="45"/>
      <c r="I350" s="45"/>
      <c r="J350" s="45"/>
      <c r="K350" s="45"/>
      <c r="L350" s="47"/>
      <c r="M350" s="59" t="s">
        <v>385</v>
      </c>
      <c r="N350" s="48"/>
      <c r="O350" s="47"/>
      <c r="P350" s="416" t="s">
        <v>20</v>
      </c>
      <c r="Q350" s="417"/>
      <c r="R350" s="417"/>
      <c r="S350" s="418"/>
      <c r="T350" s="410">
        <v>18</v>
      </c>
      <c r="U350" s="411"/>
      <c r="V350" s="412"/>
      <c r="W350" s="413"/>
      <c r="X350" s="408" t="str">
        <f t="shared" si="23"/>
        <v/>
      </c>
      <c r="Y350" s="409"/>
    </row>
    <row r="351" spans="1:25" s="7" customFormat="1" ht="15.75" customHeight="1" outlineLevel="1" x14ac:dyDescent="0.25">
      <c r="A351" s="106" t="s">
        <v>624</v>
      </c>
      <c r="B351" s="135"/>
      <c r="C351" s="50"/>
      <c r="D351" s="50"/>
      <c r="E351" s="50"/>
      <c r="F351" s="50"/>
      <c r="G351" s="50"/>
      <c r="H351" s="50"/>
      <c r="I351" s="50"/>
      <c r="J351" s="50"/>
      <c r="K351" s="50"/>
      <c r="L351" s="142"/>
      <c r="M351" s="431" t="s">
        <v>825</v>
      </c>
      <c r="N351" s="432"/>
      <c r="O351" s="433"/>
      <c r="P351" s="437" t="s">
        <v>625</v>
      </c>
      <c r="Q351" s="438"/>
      <c r="R351" s="438"/>
      <c r="S351" s="439"/>
      <c r="T351" s="454">
        <v>173.25</v>
      </c>
      <c r="U351" s="455"/>
      <c r="V351" s="443"/>
      <c r="W351" s="444"/>
      <c r="X351" s="447" t="str">
        <f t="shared" si="23"/>
        <v/>
      </c>
      <c r="Y351" s="448"/>
    </row>
    <row r="352" spans="1:25" s="7" customFormat="1" ht="15.75" customHeight="1" outlineLevel="1" x14ac:dyDescent="0.25">
      <c r="A352" s="143"/>
      <c r="B352" s="348" t="s">
        <v>714</v>
      </c>
      <c r="C352" s="54"/>
      <c r="D352" s="54"/>
      <c r="E352" s="54"/>
      <c r="F352" s="349" t="s">
        <v>715</v>
      </c>
      <c r="G352" s="350"/>
      <c r="H352" s="349" t="s">
        <v>716</v>
      </c>
      <c r="I352" s="350"/>
      <c r="J352" s="54"/>
      <c r="K352" s="54"/>
      <c r="L352" s="145"/>
      <c r="M352" s="434"/>
      <c r="N352" s="435"/>
      <c r="O352" s="436"/>
      <c r="P352" s="440"/>
      <c r="Q352" s="441"/>
      <c r="R352" s="441"/>
      <c r="S352" s="442"/>
      <c r="T352" s="456"/>
      <c r="U352" s="457"/>
      <c r="V352" s="445"/>
      <c r="W352" s="446"/>
      <c r="X352" s="449"/>
      <c r="Y352" s="450"/>
    </row>
    <row r="353" spans="1:25" s="7" customFormat="1" ht="15.75" customHeight="1" outlineLevel="1" x14ac:dyDescent="0.25">
      <c r="A353" s="106" t="s">
        <v>621</v>
      </c>
      <c r="B353" s="135"/>
      <c r="C353" s="50"/>
      <c r="D353" s="50"/>
      <c r="E353" s="50"/>
      <c r="F353" s="50"/>
      <c r="G353" s="50"/>
      <c r="H353" s="50"/>
      <c r="I353" s="50"/>
      <c r="J353" s="50"/>
      <c r="K353" s="50"/>
      <c r="L353" s="142"/>
      <c r="M353" s="431" t="s">
        <v>829</v>
      </c>
      <c r="N353" s="432"/>
      <c r="O353" s="433"/>
      <c r="P353" s="437" t="s">
        <v>625</v>
      </c>
      <c r="Q353" s="438"/>
      <c r="R353" s="438"/>
      <c r="S353" s="439"/>
      <c r="T353" s="454">
        <v>173.25</v>
      </c>
      <c r="U353" s="455"/>
      <c r="V353" s="443"/>
      <c r="W353" s="444"/>
      <c r="X353" s="447" t="str">
        <f>IF(T353*V353&gt;0,T353*V353,"")</f>
        <v/>
      </c>
      <c r="Y353" s="448"/>
    </row>
    <row r="354" spans="1:25" s="7" customFormat="1" ht="15.75" customHeight="1" outlineLevel="1" x14ac:dyDescent="0.25">
      <c r="A354" s="143"/>
      <c r="B354" s="348" t="s">
        <v>717</v>
      </c>
      <c r="C354" s="54"/>
      <c r="D354" s="54"/>
      <c r="E354" s="54"/>
      <c r="F354" s="349" t="s">
        <v>715</v>
      </c>
      <c r="G354" s="350"/>
      <c r="H354" s="349" t="s">
        <v>716</v>
      </c>
      <c r="I354" s="350"/>
      <c r="J354" s="54"/>
      <c r="K354" s="54"/>
      <c r="L354" s="145"/>
      <c r="M354" s="434"/>
      <c r="N354" s="435"/>
      <c r="O354" s="436"/>
      <c r="P354" s="440"/>
      <c r="Q354" s="441"/>
      <c r="R354" s="441"/>
      <c r="S354" s="442"/>
      <c r="T354" s="456"/>
      <c r="U354" s="457"/>
      <c r="V354" s="445"/>
      <c r="W354" s="446"/>
      <c r="X354" s="449"/>
      <c r="Y354" s="450"/>
    </row>
    <row r="355" spans="1:25" s="7" customFormat="1" ht="15.75" customHeight="1" outlineLevel="1" x14ac:dyDescent="0.25">
      <c r="A355" s="106" t="s">
        <v>206</v>
      </c>
      <c r="B355" s="135"/>
      <c r="C355" s="50"/>
      <c r="D355" s="50"/>
      <c r="E355" s="50"/>
      <c r="F355" s="50"/>
      <c r="G355" s="50"/>
      <c r="H355" s="50"/>
      <c r="I355" s="50"/>
      <c r="J355" s="50"/>
      <c r="K355" s="50"/>
      <c r="L355" s="142"/>
      <c r="M355" s="431" t="s">
        <v>826</v>
      </c>
      <c r="N355" s="432"/>
      <c r="O355" s="433"/>
      <c r="P355" s="437" t="s">
        <v>625</v>
      </c>
      <c r="Q355" s="438"/>
      <c r="R355" s="438"/>
      <c r="S355" s="439"/>
      <c r="T355" s="454">
        <v>173.25</v>
      </c>
      <c r="U355" s="455"/>
      <c r="V355" s="443"/>
      <c r="W355" s="444"/>
      <c r="X355" s="447" t="str">
        <f>IF(T355*V355&gt;0,T355*V355,"")</f>
        <v/>
      </c>
      <c r="Y355" s="448"/>
    </row>
    <row r="356" spans="1:25" s="7" customFormat="1" ht="15.75" customHeight="1" outlineLevel="1" x14ac:dyDescent="0.25">
      <c r="A356" s="143"/>
      <c r="B356" s="348" t="s">
        <v>717</v>
      </c>
      <c r="C356" s="54"/>
      <c r="D356" s="54"/>
      <c r="E356" s="54"/>
      <c r="F356" s="349" t="s">
        <v>715</v>
      </c>
      <c r="G356" s="350"/>
      <c r="H356" s="349" t="s">
        <v>716</v>
      </c>
      <c r="I356" s="350"/>
      <c r="J356" s="54"/>
      <c r="K356" s="54"/>
      <c r="L356" s="145"/>
      <c r="M356" s="434"/>
      <c r="N356" s="435"/>
      <c r="O356" s="436"/>
      <c r="P356" s="440"/>
      <c r="Q356" s="441"/>
      <c r="R356" s="441"/>
      <c r="S356" s="442"/>
      <c r="T356" s="456"/>
      <c r="U356" s="457"/>
      <c r="V356" s="445"/>
      <c r="W356" s="446"/>
      <c r="X356" s="449"/>
      <c r="Y356" s="450"/>
    </row>
    <row r="357" spans="1:25" s="7" customFormat="1" ht="15.75" customHeight="1" outlineLevel="1" x14ac:dyDescent="0.25">
      <c r="A357" s="106" t="s">
        <v>622</v>
      </c>
      <c r="B357" s="135"/>
      <c r="C357" s="50"/>
      <c r="D357" s="50"/>
      <c r="E357" s="50"/>
      <c r="F357" s="50"/>
      <c r="G357" s="50"/>
      <c r="H357" s="50"/>
      <c r="I357" s="50"/>
      <c r="J357" s="50"/>
      <c r="K357" s="50"/>
      <c r="L357" s="142"/>
      <c r="M357" s="431" t="s">
        <v>827</v>
      </c>
      <c r="N357" s="432"/>
      <c r="O357" s="433"/>
      <c r="P357" s="437" t="s">
        <v>625</v>
      </c>
      <c r="Q357" s="438"/>
      <c r="R357" s="438"/>
      <c r="S357" s="439"/>
      <c r="T357" s="454">
        <v>173.25</v>
      </c>
      <c r="U357" s="455"/>
      <c r="V357" s="443"/>
      <c r="W357" s="444"/>
      <c r="X357" s="447" t="str">
        <f>IF(T357*V357&gt;0,T357*V357,"")</f>
        <v/>
      </c>
      <c r="Y357" s="448"/>
    </row>
    <row r="358" spans="1:25" s="7" customFormat="1" ht="15.75" customHeight="1" outlineLevel="1" x14ac:dyDescent="0.25">
      <c r="A358" s="143"/>
      <c r="B358" s="348" t="s">
        <v>714</v>
      </c>
      <c r="C358" s="54"/>
      <c r="D358" s="54"/>
      <c r="E358" s="54"/>
      <c r="F358" s="349" t="s">
        <v>715</v>
      </c>
      <c r="G358" s="350"/>
      <c r="H358" s="349" t="s">
        <v>716</v>
      </c>
      <c r="I358" s="350"/>
      <c r="J358" s="54"/>
      <c r="K358" s="54"/>
      <c r="L358" s="145"/>
      <c r="M358" s="434"/>
      <c r="N358" s="435"/>
      <c r="O358" s="436"/>
      <c r="P358" s="440"/>
      <c r="Q358" s="441"/>
      <c r="R358" s="441"/>
      <c r="S358" s="442"/>
      <c r="T358" s="456"/>
      <c r="U358" s="457"/>
      <c r="V358" s="445"/>
      <c r="W358" s="446"/>
      <c r="X358" s="449"/>
      <c r="Y358" s="450"/>
    </row>
    <row r="359" spans="1:25" s="7" customFormat="1" ht="15.75" customHeight="1" outlineLevel="1" x14ac:dyDescent="0.25">
      <c r="A359" s="106" t="s">
        <v>623</v>
      </c>
      <c r="B359" s="135"/>
      <c r="C359" s="50"/>
      <c r="D359" s="50"/>
      <c r="E359" s="50"/>
      <c r="F359" s="50"/>
      <c r="G359" s="50"/>
      <c r="H359" s="50"/>
      <c r="I359" s="50"/>
      <c r="J359" s="50"/>
      <c r="K359" s="50"/>
      <c r="L359" s="142"/>
      <c r="M359" s="431" t="s">
        <v>828</v>
      </c>
      <c r="N359" s="432"/>
      <c r="O359" s="433"/>
      <c r="P359" s="437" t="s">
        <v>625</v>
      </c>
      <c r="Q359" s="438"/>
      <c r="R359" s="438"/>
      <c r="S359" s="439"/>
      <c r="T359" s="454">
        <v>173.25</v>
      </c>
      <c r="U359" s="455"/>
      <c r="V359" s="443"/>
      <c r="W359" s="444"/>
      <c r="X359" s="447" t="str">
        <f>IF(T359*V359&gt;0,T359*V359,"")</f>
        <v/>
      </c>
      <c r="Y359" s="448"/>
    </row>
    <row r="360" spans="1:25" s="7" customFormat="1" ht="15.75" customHeight="1" outlineLevel="1" x14ac:dyDescent="0.25">
      <c r="A360" s="143"/>
      <c r="B360" s="348" t="s">
        <v>717</v>
      </c>
      <c r="C360" s="54"/>
      <c r="D360" s="54"/>
      <c r="E360" s="54"/>
      <c r="F360" s="349" t="s">
        <v>715</v>
      </c>
      <c r="G360" s="350"/>
      <c r="H360" s="349" t="s">
        <v>716</v>
      </c>
      <c r="I360" s="350"/>
      <c r="J360" s="54"/>
      <c r="K360" s="54"/>
      <c r="L360" s="145"/>
      <c r="M360" s="434"/>
      <c r="N360" s="435"/>
      <c r="O360" s="436"/>
      <c r="P360" s="440"/>
      <c r="Q360" s="441"/>
      <c r="R360" s="441"/>
      <c r="S360" s="442"/>
      <c r="T360" s="456"/>
      <c r="U360" s="457"/>
      <c r="V360" s="445"/>
      <c r="W360" s="446"/>
      <c r="X360" s="449"/>
      <c r="Y360" s="450"/>
    </row>
    <row r="361" spans="1:25" s="7" customFormat="1" ht="15.75" customHeight="1" outlineLevel="1" x14ac:dyDescent="0.25">
      <c r="A361" s="104" t="s">
        <v>505</v>
      </c>
      <c r="B361" s="103"/>
      <c r="C361" s="45"/>
      <c r="D361" s="45"/>
      <c r="E361" s="45"/>
      <c r="F361" s="45"/>
      <c r="G361" s="45"/>
      <c r="H361" s="45"/>
      <c r="I361" s="45"/>
      <c r="J361" s="45"/>
      <c r="K361" s="45"/>
      <c r="L361" s="47"/>
      <c r="M361" s="48" t="s">
        <v>506</v>
      </c>
      <c r="N361" s="48"/>
      <c r="O361" s="47"/>
      <c r="P361" s="416" t="s">
        <v>625</v>
      </c>
      <c r="Q361" s="417"/>
      <c r="R361" s="417"/>
      <c r="S361" s="418"/>
      <c r="T361" s="410">
        <v>103</v>
      </c>
      <c r="U361" s="411"/>
      <c r="V361" s="412"/>
      <c r="W361" s="413"/>
      <c r="X361" s="408" t="str">
        <f t="shared" ref="X361:X367" si="24">IF(T361*V361&gt;0,T361*V361,"")</f>
        <v/>
      </c>
      <c r="Y361" s="409"/>
    </row>
    <row r="362" spans="1:25" s="7" customFormat="1" ht="15.75" customHeight="1" outlineLevel="1" x14ac:dyDescent="0.25">
      <c r="A362" s="104" t="s">
        <v>445</v>
      </c>
      <c r="B362" s="103"/>
      <c r="C362" s="45"/>
      <c r="D362" s="45"/>
      <c r="E362" s="45"/>
      <c r="F362" s="45"/>
      <c r="G362" s="45"/>
      <c r="H362" s="45"/>
      <c r="I362" s="45"/>
      <c r="J362" s="45"/>
      <c r="K362" s="45"/>
      <c r="L362" s="203" t="s">
        <v>91</v>
      </c>
      <c r="M362" s="48" t="s">
        <v>444</v>
      </c>
      <c r="N362" s="48"/>
      <c r="O362" s="47"/>
      <c r="P362" s="416" t="s">
        <v>73</v>
      </c>
      <c r="Q362" s="417"/>
      <c r="R362" s="417"/>
      <c r="S362" s="418"/>
      <c r="T362" s="410">
        <v>36.25</v>
      </c>
      <c r="U362" s="411"/>
      <c r="V362" s="412"/>
      <c r="W362" s="413"/>
      <c r="X362" s="408" t="str">
        <f t="shared" si="24"/>
        <v/>
      </c>
      <c r="Y362" s="409"/>
    </row>
    <row r="363" spans="1:25" s="7" customFormat="1" ht="15.75" customHeight="1" outlineLevel="1" x14ac:dyDescent="0.25">
      <c r="A363" s="104" t="s">
        <v>635</v>
      </c>
      <c r="B363" s="103"/>
      <c r="C363" s="45"/>
      <c r="D363" s="45"/>
      <c r="E363" s="45"/>
      <c r="F363" s="45"/>
      <c r="G363" s="45"/>
      <c r="H363" s="45"/>
      <c r="I363" s="45"/>
      <c r="J363" s="45"/>
      <c r="K363" s="45"/>
      <c r="L363" s="47"/>
      <c r="M363" s="48" t="s">
        <v>507</v>
      </c>
      <c r="N363" s="48"/>
      <c r="O363" s="47"/>
      <c r="P363" s="416" t="s">
        <v>73</v>
      </c>
      <c r="Q363" s="417"/>
      <c r="R363" s="417"/>
      <c r="S363" s="418"/>
      <c r="T363" s="410">
        <v>36.25</v>
      </c>
      <c r="U363" s="411"/>
      <c r="V363" s="412"/>
      <c r="W363" s="413"/>
      <c r="X363" s="408" t="str">
        <f t="shared" si="24"/>
        <v/>
      </c>
      <c r="Y363" s="409"/>
    </row>
    <row r="364" spans="1:25" s="7" customFormat="1" ht="15.75" customHeight="1" outlineLevel="1" x14ac:dyDescent="0.25">
      <c r="A364" s="104" t="s">
        <v>811</v>
      </c>
      <c r="B364" s="103"/>
      <c r="C364" s="45"/>
      <c r="D364" s="45"/>
      <c r="E364" s="45"/>
      <c r="F364" s="45"/>
      <c r="G364" s="45"/>
      <c r="H364" s="45"/>
      <c r="I364" s="45"/>
      <c r="J364" s="45"/>
      <c r="K364" s="45"/>
      <c r="L364" s="203"/>
      <c r="M364" s="48" t="s">
        <v>810</v>
      </c>
      <c r="N364" s="48"/>
      <c r="O364" s="47"/>
      <c r="P364" s="416" t="s">
        <v>73</v>
      </c>
      <c r="Q364" s="417"/>
      <c r="R364" s="417"/>
      <c r="S364" s="418"/>
      <c r="T364" s="410">
        <v>36.25</v>
      </c>
      <c r="U364" s="411"/>
      <c r="V364" s="412"/>
      <c r="W364" s="413"/>
      <c r="X364" s="408" t="str">
        <f t="shared" si="24"/>
        <v/>
      </c>
      <c r="Y364" s="409"/>
    </row>
    <row r="365" spans="1:25" s="7" customFormat="1" ht="16.5" customHeight="1" outlineLevel="1" x14ac:dyDescent="0.25">
      <c r="A365" s="104" t="s">
        <v>745</v>
      </c>
      <c r="B365" s="103"/>
      <c r="C365" s="45"/>
      <c r="D365" s="45"/>
      <c r="E365" s="45"/>
      <c r="F365" s="45"/>
      <c r="G365" s="45"/>
      <c r="H365" s="45"/>
      <c r="I365" s="52"/>
      <c r="J365" s="45"/>
      <c r="K365" s="45"/>
      <c r="L365" s="203"/>
      <c r="M365" s="59" t="s">
        <v>748</v>
      </c>
      <c r="N365" s="48"/>
      <c r="O365" s="47"/>
      <c r="P365" s="416" t="s">
        <v>31</v>
      </c>
      <c r="Q365" s="417"/>
      <c r="R365" s="417"/>
      <c r="S365" s="418"/>
      <c r="T365" s="410">
        <v>150</v>
      </c>
      <c r="U365" s="411"/>
      <c r="V365" s="412"/>
      <c r="W365" s="413"/>
      <c r="X365" s="408" t="str">
        <f t="shared" si="24"/>
        <v/>
      </c>
      <c r="Y365" s="409"/>
    </row>
    <row r="366" spans="1:25" s="7" customFormat="1" ht="16.5" customHeight="1" outlineLevel="1" x14ac:dyDescent="0.25">
      <c r="A366" s="104" t="s">
        <v>747</v>
      </c>
      <c r="B366" s="103"/>
      <c r="C366" s="45"/>
      <c r="D366" s="45"/>
      <c r="E366" s="45"/>
      <c r="F366" s="45"/>
      <c r="G366" s="45"/>
      <c r="H366" s="45"/>
      <c r="I366" s="52"/>
      <c r="J366" s="45"/>
      <c r="K366" s="45"/>
      <c r="L366" s="203"/>
      <c r="M366" s="59" t="s">
        <v>746</v>
      </c>
      <c r="N366" s="48"/>
      <c r="O366" s="47"/>
      <c r="P366" s="416" t="s">
        <v>31</v>
      </c>
      <c r="Q366" s="417"/>
      <c r="R366" s="417"/>
      <c r="S366" s="418"/>
      <c r="T366" s="410">
        <v>165</v>
      </c>
      <c r="U366" s="411"/>
      <c r="V366" s="412"/>
      <c r="W366" s="413"/>
      <c r="X366" s="408" t="str">
        <f t="shared" si="24"/>
        <v/>
      </c>
      <c r="Y366" s="409"/>
    </row>
    <row r="367" spans="1:25" s="7" customFormat="1" ht="16.5" customHeight="1" outlineLevel="1" x14ac:dyDescent="0.25">
      <c r="A367" s="104" t="s">
        <v>832</v>
      </c>
      <c r="B367" s="103"/>
      <c r="C367" s="45"/>
      <c r="D367" s="45"/>
      <c r="E367" s="45"/>
      <c r="F367" s="45"/>
      <c r="G367" s="45"/>
      <c r="H367" s="45"/>
      <c r="I367" s="52"/>
      <c r="J367" s="45"/>
      <c r="K367" s="45"/>
      <c r="L367" s="203"/>
      <c r="M367" s="59" t="s">
        <v>809</v>
      </c>
      <c r="N367" s="48" t="s">
        <v>830</v>
      </c>
      <c r="O367" s="47"/>
      <c r="P367" s="416" t="s">
        <v>31</v>
      </c>
      <c r="Q367" s="417"/>
      <c r="R367" s="417"/>
      <c r="S367" s="418"/>
      <c r="T367" s="410">
        <v>150</v>
      </c>
      <c r="U367" s="411"/>
      <c r="V367" s="412"/>
      <c r="W367" s="413"/>
      <c r="X367" s="408" t="str">
        <f t="shared" si="24"/>
        <v/>
      </c>
      <c r="Y367" s="409"/>
    </row>
    <row r="368" spans="1:25" s="7" customFormat="1" ht="16.5" customHeight="1" outlineLevel="1" x14ac:dyDescent="0.25">
      <c r="A368" s="104" t="s">
        <v>833</v>
      </c>
      <c r="B368" s="103"/>
      <c r="C368" s="45"/>
      <c r="D368" s="45"/>
      <c r="E368" s="45"/>
      <c r="F368" s="45"/>
      <c r="G368" s="45"/>
      <c r="H368" s="45"/>
      <c r="I368" s="52"/>
      <c r="J368" s="45"/>
      <c r="K368" s="45"/>
      <c r="L368" s="203"/>
      <c r="M368" s="59" t="s">
        <v>809</v>
      </c>
      <c r="N368" s="48" t="s">
        <v>831</v>
      </c>
      <c r="O368" s="47"/>
      <c r="P368" s="416" t="s">
        <v>31</v>
      </c>
      <c r="Q368" s="417"/>
      <c r="R368" s="417"/>
      <c r="S368" s="418"/>
      <c r="T368" s="410">
        <v>165</v>
      </c>
      <c r="U368" s="411"/>
      <c r="V368" s="412"/>
      <c r="W368" s="413"/>
      <c r="X368" s="408" t="str">
        <f t="shared" ref="X368" si="25">IF(T368*V368&gt;0,T368*V368,"")</f>
        <v/>
      </c>
      <c r="Y368" s="409"/>
    </row>
    <row r="369" spans="1:25" s="7" customFormat="1" ht="24" customHeight="1" x14ac:dyDescent="0.25">
      <c r="A369" s="55" t="s">
        <v>25</v>
      </c>
      <c r="B369" s="56"/>
      <c r="C369" s="57"/>
      <c r="D369" s="57"/>
      <c r="E369" s="57"/>
      <c r="F369" s="57"/>
      <c r="G369" s="57"/>
      <c r="H369" s="57"/>
      <c r="I369" s="57"/>
      <c r="J369" s="57"/>
      <c r="K369" s="57"/>
      <c r="L369" s="58"/>
      <c r="M369" s="481" t="s">
        <v>64</v>
      </c>
      <c r="N369" s="482"/>
      <c r="O369" s="483"/>
      <c r="P369" s="481" t="s">
        <v>65</v>
      </c>
      <c r="Q369" s="482"/>
      <c r="R369" s="482"/>
      <c r="S369" s="483"/>
      <c r="T369" s="428" t="s">
        <v>12</v>
      </c>
      <c r="U369" s="430"/>
      <c r="V369" s="424" t="s">
        <v>66</v>
      </c>
      <c r="W369" s="425"/>
      <c r="X369" s="428" t="s">
        <v>13</v>
      </c>
      <c r="Y369" s="429"/>
    </row>
    <row r="370" spans="1:25" s="7" customFormat="1" ht="15.75" customHeight="1" outlineLevel="1" x14ac:dyDescent="0.25">
      <c r="A370" s="104" t="s">
        <v>80</v>
      </c>
      <c r="B370" s="103"/>
      <c r="C370" s="45"/>
      <c r="D370" s="45"/>
      <c r="E370" s="45"/>
      <c r="F370" s="45"/>
      <c r="G370" s="45"/>
      <c r="H370" s="45"/>
      <c r="I370" s="45"/>
      <c r="J370" s="45"/>
      <c r="K370" s="45"/>
      <c r="L370" s="47"/>
      <c r="M370" s="59" t="s">
        <v>386</v>
      </c>
      <c r="N370" s="48"/>
      <c r="O370" s="47"/>
      <c r="P370" s="416" t="s">
        <v>535</v>
      </c>
      <c r="Q370" s="417"/>
      <c r="R370" s="417"/>
      <c r="S370" s="418"/>
      <c r="T370" s="410">
        <v>18</v>
      </c>
      <c r="U370" s="411"/>
      <c r="V370" s="414"/>
      <c r="W370" s="415"/>
      <c r="X370" s="419" t="str">
        <f>IF(T370*V370&gt;0,T370*V370,"")</f>
        <v/>
      </c>
      <c r="Y370" s="420"/>
    </row>
    <row r="371" spans="1:25" s="7" customFormat="1" ht="15.75" customHeight="1" outlineLevel="1" x14ac:dyDescent="0.25">
      <c r="A371" s="104" t="s">
        <v>80</v>
      </c>
      <c r="B371" s="103"/>
      <c r="C371" s="45"/>
      <c r="D371" s="45"/>
      <c r="E371" s="45"/>
      <c r="F371" s="45"/>
      <c r="G371" s="45"/>
      <c r="H371" s="45"/>
      <c r="I371" s="45"/>
      <c r="J371" s="45"/>
      <c r="K371" s="45"/>
      <c r="L371" s="47"/>
      <c r="M371" s="59" t="s">
        <v>534</v>
      </c>
      <c r="N371" s="48"/>
      <c r="O371" s="47"/>
      <c r="P371" s="416" t="s">
        <v>535</v>
      </c>
      <c r="Q371" s="417"/>
      <c r="R371" s="417"/>
      <c r="S371" s="418"/>
      <c r="T371" s="410">
        <v>18</v>
      </c>
      <c r="U371" s="411"/>
      <c r="V371" s="412"/>
      <c r="W371" s="413"/>
      <c r="X371" s="408" t="str">
        <f>IF(T371*V371&gt;0,T371*V371,"")</f>
        <v/>
      </c>
      <c r="Y371" s="409"/>
    </row>
    <row r="372" spans="1:25" s="7" customFormat="1" ht="15.75" customHeight="1" outlineLevel="1" x14ac:dyDescent="0.25">
      <c r="A372" s="69" t="s">
        <v>269</v>
      </c>
      <c r="B372" s="102"/>
      <c r="C372" s="42"/>
      <c r="D372" s="42"/>
      <c r="E372" s="42"/>
      <c r="F372" s="42"/>
      <c r="G372" s="42"/>
      <c r="H372" s="42"/>
      <c r="I372" s="42"/>
      <c r="J372" s="42"/>
      <c r="K372" s="42"/>
      <c r="L372" s="43"/>
      <c r="M372" s="60" t="s">
        <v>378</v>
      </c>
      <c r="N372" s="44"/>
      <c r="O372" s="43"/>
      <c r="P372" s="485" t="s">
        <v>152</v>
      </c>
      <c r="Q372" s="486"/>
      <c r="R372" s="486"/>
      <c r="S372" s="487"/>
      <c r="T372" s="410">
        <v>24</v>
      </c>
      <c r="U372" s="411"/>
      <c r="V372" s="414"/>
      <c r="W372" s="415"/>
      <c r="X372" s="419" t="str">
        <f>IF(T372*V372&gt;0,T372*V372,"")</f>
        <v/>
      </c>
      <c r="Y372" s="420"/>
    </row>
    <row r="373" spans="1:25" s="7" customFormat="1" ht="12.75" customHeight="1" outlineLevel="1" x14ac:dyDescent="0.25">
      <c r="A373" s="693"/>
      <c r="B373" s="101"/>
      <c r="C373" s="101"/>
      <c r="D373" s="101"/>
      <c r="E373" s="101"/>
      <c r="F373" s="67" t="s">
        <v>76</v>
      </c>
      <c r="G373" s="67"/>
      <c r="H373" s="580"/>
      <c r="I373" s="580"/>
      <c r="J373" s="580"/>
      <c r="K373" s="580"/>
      <c r="L373" s="199"/>
      <c r="M373" s="49"/>
      <c r="N373" s="619"/>
      <c r="O373" s="620"/>
      <c r="P373" s="559"/>
      <c r="Q373" s="560"/>
      <c r="R373" s="560"/>
      <c r="S373" s="561"/>
      <c r="T373" s="426">
        <v>6.5</v>
      </c>
      <c r="U373" s="427"/>
      <c r="V373" s="516"/>
      <c r="W373" s="517"/>
      <c r="X373" s="419" t="str">
        <f>IF(T373*V373&gt;0,T373*V373,"")</f>
        <v/>
      </c>
      <c r="Y373" s="420"/>
    </row>
    <row r="374" spans="1:25" s="7" customFormat="1" ht="3.75" customHeight="1" outlineLevel="1" x14ac:dyDescent="0.25">
      <c r="A374" s="693"/>
      <c r="B374" s="66"/>
      <c r="C374" s="66"/>
      <c r="D374" s="66"/>
      <c r="E374" s="66"/>
      <c r="F374" s="66"/>
      <c r="G374" s="66"/>
      <c r="H374" s="102"/>
      <c r="I374" s="72"/>
      <c r="J374" s="42"/>
      <c r="K374" s="42"/>
      <c r="L374" s="65"/>
      <c r="M374" s="161"/>
      <c r="N374" s="619"/>
      <c r="O374" s="620"/>
      <c r="P374" s="559"/>
      <c r="Q374" s="560"/>
      <c r="R374" s="560"/>
      <c r="S374" s="561"/>
      <c r="T374" s="426"/>
      <c r="U374" s="427"/>
      <c r="V374" s="518"/>
      <c r="W374" s="519"/>
      <c r="X374" s="419"/>
      <c r="Y374" s="420"/>
    </row>
    <row r="375" spans="1:25" s="7" customFormat="1" ht="65.25" customHeight="1" outlineLevel="1" x14ac:dyDescent="0.25">
      <c r="A375" s="621" t="s">
        <v>842</v>
      </c>
      <c r="B375" s="685"/>
      <c r="C375" s="685"/>
      <c r="D375" s="685"/>
      <c r="E375" s="685"/>
      <c r="F375" s="685"/>
      <c r="G375" s="685"/>
      <c r="H375" s="685"/>
      <c r="I375" s="685"/>
      <c r="J375" s="685"/>
      <c r="K375" s="685"/>
      <c r="L375" s="686"/>
      <c r="M375" s="290" t="s">
        <v>841</v>
      </c>
      <c r="N375" s="291"/>
      <c r="O375" s="292"/>
      <c r="P375" s="451" t="s">
        <v>152</v>
      </c>
      <c r="Q375" s="452"/>
      <c r="R375" s="452"/>
      <c r="S375" s="453"/>
      <c r="T375" s="468">
        <v>50</v>
      </c>
      <c r="U375" s="469"/>
      <c r="V375" s="470"/>
      <c r="W375" s="471"/>
      <c r="X375" s="472" t="str">
        <f>IF(T375*V375&gt;0,T375*V375,"")</f>
        <v/>
      </c>
      <c r="Y375" s="473"/>
    </row>
    <row r="376" spans="1:25" s="7" customFormat="1" ht="12.75" customHeight="1" outlineLevel="1" x14ac:dyDescent="0.25">
      <c r="A376" s="777"/>
      <c r="B376" s="53"/>
      <c r="C376" s="53"/>
      <c r="D376" s="53"/>
      <c r="E376" s="53"/>
      <c r="F376" s="778" t="s">
        <v>76</v>
      </c>
      <c r="G376" s="778"/>
      <c r="H376" s="779"/>
      <c r="I376" s="779"/>
      <c r="J376" s="779"/>
      <c r="K376" s="779"/>
      <c r="L376" s="780"/>
      <c r="M376" s="50"/>
      <c r="N376" s="685"/>
      <c r="O376" s="686"/>
      <c r="P376" s="421"/>
      <c r="Q376" s="422"/>
      <c r="R376" s="422"/>
      <c r="S376" s="423"/>
      <c r="T376" s="410">
        <v>6.5</v>
      </c>
      <c r="U376" s="411"/>
      <c r="V376" s="641"/>
      <c r="W376" s="643"/>
      <c r="X376" s="408" t="str">
        <f>IF(T376*V376&gt;0,T376*V376,"")</f>
        <v/>
      </c>
      <c r="Y376" s="409"/>
    </row>
    <row r="377" spans="1:25" s="7" customFormat="1" ht="3.75" customHeight="1" outlineLevel="1" x14ac:dyDescent="0.25">
      <c r="A377" s="777"/>
      <c r="B377" s="781"/>
      <c r="C377" s="781"/>
      <c r="D377" s="781"/>
      <c r="E377" s="781"/>
      <c r="F377" s="781"/>
      <c r="G377" s="781"/>
      <c r="H377" s="103"/>
      <c r="I377" s="402"/>
      <c r="J377" s="45"/>
      <c r="K377" s="45"/>
      <c r="L377" s="145"/>
      <c r="M377" s="212"/>
      <c r="N377" s="685"/>
      <c r="O377" s="686"/>
      <c r="P377" s="421"/>
      <c r="Q377" s="422"/>
      <c r="R377" s="422"/>
      <c r="S377" s="423"/>
      <c r="T377" s="410"/>
      <c r="U377" s="411"/>
      <c r="V377" s="644"/>
      <c r="W377" s="646"/>
      <c r="X377" s="408"/>
      <c r="Y377" s="409"/>
    </row>
    <row r="378" spans="1:25" s="7" customFormat="1" ht="15.75" customHeight="1" outlineLevel="1" x14ac:dyDescent="0.25">
      <c r="A378" s="69" t="s">
        <v>270</v>
      </c>
      <c r="B378" s="102"/>
      <c r="C378" s="42"/>
      <c r="D378" s="42"/>
      <c r="E378" s="42"/>
      <c r="F378" s="42"/>
      <c r="G378" s="42"/>
      <c r="H378" s="42"/>
      <c r="I378" s="42"/>
      <c r="J378" s="42"/>
      <c r="K378" s="42"/>
      <c r="L378" s="43"/>
      <c r="M378" s="60" t="s">
        <v>379</v>
      </c>
      <c r="N378" s="44"/>
      <c r="O378" s="43"/>
      <c r="P378" s="663" t="s">
        <v>271</v>
      </c>
      <c r="Q378" s="664"/>
      <c r="R378" s="664"/>
      <c r="S378" s="665"/>
      <c r="T378" s="410">
        <v>60.5</v>
      </c>
      <c r="U378" s="411"/>
      <c r="V378" s="414"/>
      <c r="W378" s="415"/>
      <c r="X378" s="419" t="str">
        <f>IF(T378*V378&gt;0,T378*V378,"")</f>
        <v/>
      </c>
      <c r="Y378" s="420"/>
    </row>
    <row r="379" spans="1:25" s="7" customFormat="1" ht="12.75" customHeight="1" outlineLevel="1" x14ac:dyDescent="0.25">
      <c r="A379" s="202"/>
      <c r="B379" s="101"/>
      <c r="C379" s="101"/>
      <c r="D379" s="101"/>
      <c r="E379" s="101"/>
      <c r="F379" s="67" t="s">
        <v>76</v>
      </c>
      <c r="G379" s="67"/>
      <c r="H379" s="580"/>
      <c r="I379" s="580"/>
      <c r="J379" s="580"/>
      <c r="K379" s="580"/>
      <c r="L379" s="199"/>
      <c r="M379" s="49"/>
      <c r="N379" s="619"/>
      <c r="O379" s="620"/>
      <c r="P379" s="666"/>
      <c r="Q379" s="667"/>
      <c r="R379" s="667"/>
      <c r="S379" s="668"/>
      <c r="T379" s="426">
        <v>6.5</v>
      </c>
      <c r="U379" s="427"/>
      <c r="V379" s="516"/>
      <c r="W379" s="517"/>
      <c r="X379" s="419" t="str">
        <f>IF(T379*V379&gt;0,T379*V379,"")</f>
        <v/>
      </c>
      <c r="Y379" s="420"/>
    </row>
    <row r="380" spans="1:25" s="7" customFormat="1" ht="3.75" customHeight="1" outlineLevel="1" x14ac:dyDescent="0.25">
      <c r="A380" s="63"/>
      <c r="B380" s="66"/>
      <c r="C380" s="66"/>
      <c r="D380" s="66"/>
      <c r="E380" s="66"/>
      <c r="F380" s="66"/>
      <c r="G380" s="66"/>
      <c r="H380" s="102"/>
      <c r="I380" s="72"/>
      <c r="J380" s="42"/>
      <c r="K380" s="42"/>
      <c r="L380" s="65"/>
      <c r="M380" s="161"/>
      <c r="N380" s="619"/>
      <c r="O380" s="620"/>
      <c r="P380" s="669"/>
      <c r="Q380" s="670"/>
      <c r="R380" s="670"/>
      <c r="S380" s="671"/>
      <c r="T380" s="426"/>
      <c r="U380" s="427"/>
      <c r="V380" s="518"/>
      <c r="W380" s="519"/>
      <c r="X380" s="419"/>
      <c r="Y380" s="420"/>
    </row>
    <row r="381" spans="1:25" s="8" customFormat="1" ht="15.75" customHeight="1" outlineLevel="1" x14ac:dyDescent="0.25">
      <c r="A381" s="104" t="s">
        <v>182</v>
      </c>
      <c r="B381" s="103"/>
      <c r="C381" s="45"/>
      <c r="D381" s="45"/>
      <c r="E381" s="45"/>
      <c r="F381" s="45"/>
      <c r="G381" s="45"/>
      <c r="H381" s="45"/>
      <c r="I381" s="45"/>
      <c r="J381" s="45"/>
      <c r="K381" s="45"/>
      <c r="L381" s="47"/>
      <c r="M381" s="59"/>
      <c r="N381" s="103"/>
      <c r="O381" s="47"/>
      <c r="P381" s="416" t="s">
        <v>113</v>
      </c>
      <c r="Q381" s="417"/>
      <c r="R381" s="417"/>
      <c r="S381" s="418"/>
      <c r="T381" s="410">
        <v>18</v>
      </c>
      <c r="U381" s="411"/>
      <c r="V381" s="414"/>
      <c r="W381" s="415"/>
      <c r="X381" s="408" t="str">
        <f t="shared" ref="X381:X420" si="26">IF(T381*V381&gt;0,T381*V381,"")</f>
        <v/>
      </c>
      <c r="Y381" s="409"/>
    </row>
    <row r="382" spans="1:25" s="7" customFormat="1" ht="15.75" customHeight="1" outlineLevel="1" x14ac:dyDescent="0.25">
      <c r="A382" s="69" t="s">
        <v>571</v>
      </c>
      <c r="B382" s="102"/>
      <c r="C382" s="42"/>
      <c r="D382" s="42"/>
      <c r="E382" s="42"/>
      <c r="F382" s="42"/>
      <c r="G382" s="42"/>
      <c r="H382" s="42"/>
      <c r="I382" s="42"/>
      <c r="J382" s="42"/>
      <c r="K382" s="42"/>
      <c r="L382" s="252" t="s">
        <v>616</v>
      </c>
      <c r="M382" s="60" t="s">
        <v>53</v>
      </c>
      <c r="N382" s="102"/>
      <c r="O382" s="43"/>
      <c r="P382" s="416" t="s">
        <v>249</v>
      </c>
      <c r="Q382" s="417"/>
      <c r="R382" s="417"/>
      <c r="S382" s="418"/>
      <c r="T382" s="410">
        <v>24</v>
      </c>
      <c r="U382" s="411"/>
      <c r="V382" s="414"/>
      <c r="W382" s="415"/>
      <c r="X382" s="419" t="str">
        <f t="shared" si="26"/>
        <v/>
      </c>
      <c r="Y382" s="420"/>
    </row>
    <row r="383" spans="1:25" s="7" customFormat="1" ht="15.75" customHeight="1" outlineLevel="1" x14ac:dyDescent="0.25">
      <c r="A383" s="104" t="s">
        <v>553</v>
      </c>
      <c r="B383" s="103"/>
      <c r="C383" s="45"/>
      <c r="D383" s="45"/>
      <c r="E383" s="45"/>
      <c r="F383" s="45"/>
      <c r="G383" s="45"/>
      <c r="H383" s="45"/>
      <c r="I383" s="45"/>
      <c r="J383" s="45"/>
      <c r="K383" s="45"/>
      <c r="L383" s="47"/>
      <c r="M383" s="59" t="s">
        <v>554</v>
      </c>
      <c r="N383" s="103"/>
      <c r="O383" s="47"/>
      <c r="P383" s="416" t="s">
        <v>249</v>
      </c>
      <c r="Q383" s="417"/>
      <c r="R383" s="417"/>
      <c r="S383" s="418"/>
      <c r="T383" s="410">
        <v>36.25</v>
      </c>
      <c r="U383" s="411"/>
      <c r="V383" s="412"/>
      <c r="W383" s="413"/>
      <c r="X383" s="408" t="str">
        <f t="shared" si="26"/>
        <v/>
      </c>
      <c r="Y383" s="409"/>
    </row>
    <row r="384" spans="1:25" s="8" customFormat="1" ht="15.75" customHeight="1" outlineLevel="1" x14ac:dyDescent="0.25">
      <c r="A384" s="104" t="s">
        <v>161</v>
      </c>
      <c r="B384" s="103"/>
      <c r="C384" s="45"/>
      <c r="D384" s="45"/>
      <c r="E384" s="45"/>
      <c r="F384" s="45"/>
      <c r="G384" s="45"/>
      <c r="H384" s="45"/>
      <c r="I384" s="45"/>
      <c r="J384" s="45"/>
      <c r="K384" s="45"/>
      <c r="L384" s="47"/>
      <c r="M384" s="59" t="s">
        <v>373</v>
      </c>
      <c r="N384" s="103"/>
      <c r="O384" s="47"/>
      <c r="P384" s="485" t="s">
        <v>249</v>
      </c>
      <c r="Q384" s="486"/>
      <c r="R384" s="486"/>
      <c r="S384" s="487"/>
      <c r="T384" s="410">
        <v>24</v>
      </c>
      <c r="U384" s="411"/>
      <c r="V384" s="414"/>
      <c r="W384" s="415"/>
      <c r="X384" s="419" t="str">
        <f t="shared" si="26"/>
        <v/>
      </c>
      <c r="Y384" s="420"/>
    </row>
    <row r="385" spans="1:25" s="8" customFormat="1" ht="15.75" customHeight="1" outlineLevel="1" x14ac:dyDescent="0.25">
      <c r="A385" s="104" t="s">
        <v>162</v>
      </c>
      <c r="B385" s="103"/>
      <c r="C385" s="45"/>
      <c r="D385" s="45"/>
      <c r="E385" s="45"/>
      <c r="F385" s="45"/>
      <c r="G385" s="45"/>
      <c r="H385" s="45"/>
      <c r="I385" s="45"/>
      <c r="J385" s="45"/>
      <c r="K385" s="45"/>
      <c r="L385" s="47"/>
      <c r="M385" s="59" t="s">
        <v>709</v>
      </c>
      <c r="N385" s="103"/>
      <c r="O385" s="47"/>
      <c r="P385" s="485" t="s">
        <v>249</v>
      </c>
      <c r="Q385" s="486"/>
      <c r="R385" s="486"/>
      <c r="S385" s="487"/>
      <c r="T385" s="410">
        <v>24</v>
      </c>
      <c r="U385" s="411"/>
      <c r="V385" s="414"/>
      <c r="W385" s="415"/>
      <c r="X385" s="419" t="str">
        <f t="shared" si="26"/>
        <v/>
      </c>
      <c r="Y385" s="420"/>
    </row>
    <row r="386" spans="1:25" s="8" customFormat="1" ht="15.75" customHeight="1" outlineLevel="1" x14ac:dyDescent="0.25">
      <c r="A386" s="104" t="s">
        <v>137</v>
      </c>
      <c r="B386" s="103"/>
      <c r="C386" s="45"/>
      <c r="D386" s="45"/>
      <c r="E386" s="45"/>
      <c r="F386" s="45"/>
      <c r="G386" s="45"/>
      <c r="H386" s="45"/>
      <c r="I386" s="45"/>
      <c r="J386" s="45"/>
      <c r="K386" s="45"/>
      <c r="L386" s="47"/>
      <c r="M386" s="59" t="s">
        <v>138</v>
      </c>
      <c r="N386" s="103"/>
      <c r="O386" s="47"/>
      <c r="P386" s="485" t="s">
        <v>250</v>
      </c>
      <c r="Q386" s="486"/>
      <c r="R386" s="486"/>
      <c r="S386" s="487"/>
      <c r="T386" s="410">
        <v>24</v>
      </c>
      <c r="U386" s="411"/>
      <c r="V386" s="414"/>
      <c r="W386" s="415"/>
      <c r="X386" s="408" t="str">
        <f t="shared" si="26"/>
        <v/>
      </c>
      <c r="Y386" s="409"/>
    </row>
    <row r="387" spans="1:25" s="8" customFormat="1" ht="15.75" customHeight="1" outlineLevel="1" x14ac:dyDescent="0.25">
      <c r="A387" s="104" t="s">
        <v>160</v>
      </c>
      <c r="B387" s="103"/>
      <c r="C387" s="45"/>
      <c r="D387" s="45"/>
      <c r="E387" s="45"/>
      <c r="F387" s="45"/>
      <c r="G387" s="45"/>
      <c r="H387" s="45"/>
      <c r="I387" s="45"/>
      <c r="J387" s="45"/>
      <c r="K387" s="45"/>
      <c r="L387" s="47"/>
      <c r="M387" s="59" t="s">
        <v>373</v>
      </c>
      <c r="N387" s="103"/>
      <c r="O387" s="47"/>
      <c r="P387" s="485" t="s">
        <v>249</v>
      </c>
      <c r="Q387" s="486"/>
      <c r="R387" s="486"/>
      <c r="S387" s="487"/>
      <c r="T387" s="410">
        <v>24</v>
      </c>
      <c r="U387" s="411"/>
      <c r="V387" s="414"/>
      <c r="W387" s="415"/>
      <c r="X387" s="408" t="str">
        <f t="shared" si="26"/>
        <v/>
      </c>
      <c r="Y387" s="409"/>
    </row>
    <row r="388" spans="1:25" s="8" customFormat="1" ht="15.75" customHeight="1" outlineLevel="1" x14ac:dyDescent="0.25">
      <c r="A388" s="104" t="s">
        <v>424</v>
      </c>
      <c r="B388" s="103"/>
      <c r="C388" s="45"/>
      <c r="D388" s="45"/>
      <c r="E388" s="45"/>
      <c r="F388" s="45"/>
      <c r="G388" s="45"/>
      <c r="H388" s="45"/>
      <c r="I388" s="45"/>
      <c r="J388" s="45"/>
      <c r="K388" s="45"/>
      <c r="L388" s="47"/>
      <c r="M388" s="59" t="s">
        <v>425</v>
      </c>
      <c r="N388" s="103"/>
      <c r="O388" s="47"/>
      <c r="P388" s="485" t="s">
        <v>249</v>
      </c>
      <c r="Q388" s="486"/>
      <c r="R388" s="486"/>
      <c r="S388" s="487"/>
      <c r="T388" s="410">
        <v>24</v>
      </c>
      <c r="U388" s="411"/>
      <c r="V388" s="414"/>
      <c r="W388" s="415"/>
      <c r="X388" s="419" t="str">
        <f t="shared" si="26"/>
        <v/>
      </c>
      <c r="Y388" s="420"/>
    </row>
    <row r="389" spans="1:25" s="8" customFormat="1" ht="15.75" customHeight="1" outlineLevel="1" x14ac:dyDescent="0.25">
      <c r="A389" s="104" t="s">
        <v>633</v>
      </c>
      <c r="B389" s="103"/>
      <c r="C389" s="45"/>
      <c r="D389" s="45"/>
      <c r="E389" s="45"/>
      <c r="F389" s="45"/>
      <c r="G389" s="45"/>
      <c r="H389" s="45"/>
      <c r="I389" s="45"/>
      <c r="J389" s="45"/>
      <c r="K389" s="45"/>
      <c r="L389" s="47"/>
      <c r="M389" s="59" t="s">
        <v>531</v>
      </c>
      <c r="N389" s="103"/>
      <c r="O389" s="47"/>
      <c r="P389" s="416" t="s">
        <v>249</v>
      </c>
      <c r="Q389" s="417"/>
      <c r="R389" s="417"/>
      <c r="S389" s="418"/>
      <c r="T389" s="410">
        <v>24</v>
      </c>
      <c r="U389" s="411"/>
      <c r="V389" s="412"/>
      <c r="W389" s="413"/>
      <c r="X389" s="408" t="str">
        <f t="shared" si="26"/>
        <v/>
      </c>
      <c r="Y389" s="409"/>
    </row>
    <row r="390" spans="1:25" s="8" customFormat="1" ht="15.75" customHeight="1" outlineLevel="1" x14ac:dyDescent="0.25">
      <c r="A390" s="104" t="s">
        <v>634</v>
      </c>
      <c r="B390" s="103"/>
      <c r="C390" s="45"/>
      <c r="D390" s="45"/>
      <c r="E390" s="45"/>
      <c r="F390" s="45"/>
      <c r="G390" s="45"/>
      <c r="H390" s="45"/>
      <c r="I390" s="45"/>
      <c r="J390" s="45"/>
      <c r="K390" s="45"/>
      <c r="L390" s="47"/>
      <c r="M390" s="59" t="s">
        <v>531</v>
      </c>
      <c r="N390" s="103"/>
      <c r="O390" s="47"/>
      <c r="P390" s="416" t="s">
        <v>249</v>
      </c>
      <c r="Q390" s="417"/>
      <c r="R390" s="417"/>
      <c r="S390" s="418"/>
      <c r="T390" s="410">
        <v>24</v>
      </c>
      <c r="U390" s="411"/>
      <c r="V390" s="412"/>
      <c r="W390" s="413"/>
      <c r="X390" s="408" t="str">
        <f t="shared" si="26"/>
        <v/>
      </c>
      <c r="Y390" s="409"/>
    </row>
    <row r="391" spans="1:25" s="7" customFormat="1" ht="15.75" customHeight="1" outlineLevel="1" x14ac:dyDescent="0.25">
      <c r="A391" s="104" t="s">
        <v>48</v>
      </c>
      <c r="B391" s="103"/>
      <c r="C391" s="45"/>
      <c r="D391" s="45"/>
      <c r="E391" s="45"/>
      <c r="F391" s="45"/>
      <c r="G391" s="45"/>
      <c r="H391" s="45"/>
      <c r="I391" s="45"/>
      <c r="J391" s="45"/>
      <c r="K391" s="45"/>
      <c r="L391" s="47"/>
      <c r="M391" s="59" t="s">
        <v>374</v>
      </c>
      <c r="N391" s="103"/>
      <c r="O391" s="47"/>
      <c r="P391" s="416" t="s">
        <v>21</v>
      </c>
      <c r="Q391" s="417"/>
      <c r="R391" s="417"/>
      <c r="S391" s="418"/>
      <c r="T391" s="410">
        <v>102.75</v>
      </c>
      <c r="U391" s="411"/>
      <c r="V391" s="412"/>
      <c r="W391" s="413"/>
      <c r="X391" s="408" t="str">
        <f t="shared" si="26"/>
        <v/>
      </c>
      <c r="Y391" s="409"/>
    </row>
    <row r="392" spans="1:25" s="7" customFormat="1" ht="15.75" customHeight="1" outlineLevel="1" x14ac:dyDescent="0.25">
      <c r="A392" s="104" t="s">
        <v>49</v>
      </c>
      <c r="B392" s="103"/>
      <c r="C392" s="45"/>
      <c r="D392" s="45"/>
      <c r="E392" s="45"/>
      <c r="F392" s="45"/>
      <c r="G392" s="45"/>
      <c r="H392" s="45"/>
      <c r="I392" s="45"/>
      <c r="J392" s="45"/>
      <c r="K392" s="45"/>
      <c r="L392" s="47"/>
      <c r="M392" s="59" t="s">
        <v>374</v>
      </c>
      <c r="N392" s="103"/>
      <c r="O392" s="47"/>
      <c r="P392" s="416" t="s">
        <v>26</v>
      </c>
      <c r="Q392" s="417"/>
      <c r="R392" s="417"/>
      <c r="S392" s="418"/>
      <c r="T392" s="410">
        <v>157</v>
      </c>
      <c r="U392" s="411"/>
      <c r="V392" s="412"/>
      <c r="W392" s="413"/>
      <c r="X392" s="408" t="str">
        <f t="shared" si="26"/>
        <v/>
      </c>
      <c r="Y392" s="409"/>
    </row>
    <row r="393" spans="1:25" s="7" customFormat="1" ht="15.75" customHeight="1" outlineLevel="1" x14ac:dyDescent="0.25">
      <c r="A393" s="104" t="s">
        <v>549</v>
      </c>
      <c r="B393" s="103"/>
      <c r="C393" s="45"/>
      <c r="D393" s="45"/>
      <c r="E393" s="45"/>
      <c r="F393" s="45"/>
      <c r="G393" s="45"/>
      <c r="H393" s="45"/>
      <c r="I393" s="52"/>
      <c r="J393" s="45"/>
      <c r="K393" s="45"/>
      <c r="L393" s="203" t="s">
        <v>91</v>
      </c>
      <c r="M393" s="59" t="s">
        <v>551</v>
      </c>
      <c r="N393" s="103"/>
      <c r="O393" s="47"/>
      <c r="P393" s="421" t="s">
        <v>168</v>
      </c>
      <c r="Q393" s="422"/>
      <c r="R393" s="422"/>
      <c r="S393" s="423"/>
      <c r="T393" s="410">
        <v>18</v>
      </c>
      <c r="U393" s="411"/>
      <c r="V393" s="412"/>
      <c r="W393" s="413"/>
      <c r="X393" s="408" t="str">
        <f>IF(T393*V393&gt;0,T393*V393,"")</f>
        <v/>
      </c>
      <c r="Y393" s="409"/>
    </row>
    <row r="394" spans="1:25" s="7" customFormat="1" ht="15.75" customHeight="1" outlineLevel="1" x14ac:dyDescent="0.25">
      <c r="A394" s="104" t="s">
        <v>547</v>
      </c>
      <c r="B394" s="103"/>
      <c r="C394" s="45"/>
      <c r="D394" s="45"/>
      <c r="E394" s="45"/>
      <c r="F394" s="45"/>
      <c r="G394" s="45"/>
      <c r="H394" s="45"/>
      <c r="I394" s="52"/>
      <c r="J394" s="45"/>
      <c r="K394" s="45"/>
      <c r="L394" s="203" t="s">
        <v>91</v>
      </c>
      <c r="M394" s="59" t="s">
        <v>550</v>
      </c>
      <c r="N394" s="103"/>
      <c r="O394" s="47"/>
      <c r="P394" s="421" t="s">
        <v>31</v>
      </c>
      <c r="Q394" s="422"/>
      <c r="R394" s="422"/>
      <c r="S394" s="423"/>
      <c r="T394" s="410">
        <v>18</v>
      </c>
      <c r="U394" s="411"/>
      <c r="V394" s="412"/>
      <c r="W394" s="413"/>
      <c r="X394" s="408" t="str">
        <f t="shared" si="26"/>
        <v/>
      </c>
      <c r="Y394" s="409"/>
    </row>
    <row r="395" spans="1:25" s="7" customFormat="1" ht="15.75" customHeight="1" outlineLevel="1" x14ac:dyDescent="0.25">
      <c r="A395" s="104" t="s">
        <v>548</v>
      </c>
      <c r="B395" s="103"/>
      <c r="C395" s="45"/>
      <c r="D395" s="45"/>
      <c r="E395" s="45"/>
      <c r="F395" s="45"/>
      <c r="G395" s="45"/>
      <c r="H395" s="45"/>
      <c r="I395" s="52"/>
      <c r="J395" s="45"/>
      <c r="K395" s="45"/>
      <c r="L395" s="203" t="s">
        <v>91</v>
      </c>
      <c r="M395" s="59" t="s">
        <v>552</v>
      </c>
      <c r="N395" s="103"/>
      <c r="O395" s="47"/>
      <c r="P395" s="421" t="s">
        <v>168</v>
      </c>
      <c r="Q395" s="422"/>
      <c r="R395" s="422"/>
      <c r="S395" s="423"/>
      <c r="T395" s="410">
        <v>18</v>
      </c>
      <c r="U395" s="411"/>
      <c r="V395" s="412"/>
      <c r="W395" s="413"/>
      <c r="X395" s="408" t="str">
        <f t="shared" si="26"/>
        <v/>
      </c>
      <c r="Y395" s="409"/>
    </row>
    <row r="396" spans="1:25" s="7" customFormat="1" ht="15.75" customHeight="1" outlineLevel="1" x14ac:dyDescent="0.25">
      <c r="A396" s="104" t="s">
        <v>575</v>
      </c>
      <c r="B396" s="103"/>
      <c r="C396" s="45"/>
      <c r="D396" s="45"/>
      <c r="E396" s="45"/>
      <c r="F396" s="45"/>
      <c r="G396" s="45"/>
      <c r="H396" s="45"/>
      <c r="I396" s="52"/>
      <c r="J396" s="45"/>
      <c r="K396" s="45"/>
      <c r="L396" s="203" t="s">
        <v>91</v>
      </c>
      <c r="M396" s="59" t="s">
        <v>574</v>
      </c>
      <c r="N396" s="103"/>
      <c r="O396" s="47"/>
      <c r="P396" s="421" t="s">
        <v>295</v>
      </c>
      <c r="Q396" s="422"/>
      <c r="R396" s="422"/>
      <c r="S396" s="423"/>
      <c r="T396" s="410">
        <v>18</v>
      </c>
      <c r="U396" s="411"/>
      <c r="V396" s="412"/>
      <c r="W396" s="413"/>
      <c r="X396" s="408" t="str">
        <f t="shared" si="26"/>
        <v/>
      </c>
      <c r="Y396" s="409"/>
    </row>
    <row r="397" spans="1:25" s="7" customFormat="1" ht="15.75" customHeight="1" outlineLevel="1" x14ac:dyDescent="0.25">
      <c r="A397" s="104" t="s">
        <v>175</v>
      </c>
      <c r="B397" s="103"/>
      <c r="C397" s="45"/>
      <c r="D397" s="45"/>
      <c r="E397" s="45"/>
      <c r="F397" s="45"/>
      <c r="G397" s="45"/>
      <c r="H397" s="45"/>
      <c r="I397" s="146"/>
      <c r="J397" s="45"/>
      <c r="K397" s="45"/>
      <c r="L397" s="239"/>
      <c r="M397" s="59" t="s">
        <v>176</v>
      </c>
      <c r="N397" s="103"/>
      <c r="O397" s="47"/>
      <c r="P397" s="421" t="s">
        <v>168</v>
      </c>
      <c r="Q397" s="422"/>
      <c r="R397" s="422"/>
      <c r="S397" s="423"/>
      <c r="T397" s="410">
        <v>18</v>
      </c>
      <c r="U397" s="411"/>
      <c r="V397" s="412"/>
      <c r="W397" s="413"/>
      <c r="X397" s="408" t="str">
        <f t="shared" si="26"/>
        <v/>
      </c>
      <c r="Y397" s="409"/>
    </row>
    <row r="398" spans="1:25" s="7" customFormat="1" ht="15.75" customHeight="1" outlineLevel="1" x14ac:dyDescent="0.25">
      <c r="A398" s="104" t="s">
        <v>401</v>
      </c>
      <c r="B398" s="103"/>
      <c r="C398" s="45"/>
      <c r="D398" s="45"/>
      <c r="E398" s="45"/>
      <c r="F398" s="45"/>
      <c r="G398" s="45"/>
      <c r="H398" s="45"/>
      <c r="I398" s="146"/>
      <c r="J398" s="45"/>
      <c r="K398" s="45"/>
      <c r="L398" s="239"/>
      <c r="M398" s="59" t="s">
        <v>402</v>
      </c>
      <c r="N398" s="103"/>
      <c r="O398" s="47"/>
      <c r="P398" s="421" t="s">
        <v>168</v>
      </c>
      <c r="Q398" s="422"/>
      <c r="R398" s="422"/>
      <c r="S398" s="423"/>
      <c r="T398" s="410">
        <v>18</v>
      </c>
      <c r="U398" s="411"/>
      <c r="V398" s="412"/>
      <c r="W398" s="413"/>
      <c r="X398" s="408" t="str">
        <f t="shared" si="26"/>
        <v/>
      </c>
      <c r="Y398" s="409"/>
    </row>
    <row r="399" spans="1:25" s="7" customFormat="1" ht="15.75" customHeight="1" outlineLevel="1" x14ac:dyDescent="0.25">
      <c r="A399" s="104" t="s">
        <v>170</v>
      </c>
      <c r="B399" s="103"/>
      <c r="C399" s="45"/>
      <c r="D399" s="45"/>
      <c r="E399" s="45"/>
      <c r="F399" s="45"/>
      <c r="G399" s="45"/>
      <c r="H399" s="45"/>
      <c r="I399" s="146"/>
      <c r="J399" s="45"/>
      <c r="K399" s="45"/>
      <c r="L399" s="239"/>
      <c r="M399" s="59" t="s">
        <v>171</v>
      </c>
      <c r="N399" s="169"/>
      <c r="O399" s="47"/>
      <c r="P399" s="421" t="s">
        <v>168</v>
      </c>
      <c r="Q399" s="422"/>
      <c r="R399" s="422"/>
      <c r="S399" s="423"/>
      <c r="T399" s="410">
        <v>18</v>
      </c>
      <c r="U399" s="411"/>
      <c r="V399" s="412"/>
      <c r="W399" s="413"/>
      <c r="X399" s="408" t="str">
        <f t="shared" si="26"/>
        <v/>
      </c>
      <c r="Y399" s="409"/>
    </row>
    <row r="400" spans="1:25" s="7" customFormat="1" ht="15.75" customHeight="1" outlineLevel="1" x14ac:dyDescent="0.25">
      <c r="A400" s="104" t="s">
        <v>267</v>
      </c>
      <c r="B400" s="103"/>
      <c r="C400" s="45"/>
      <c r="D400" s="45"/>
      <c r="E400" s="45"/>
      <c r="F400" s="45"/>
      <c r="G400" s="45"/>
      <c r="H400" s="45"/>
      <c r="I400" s="146"/>
      <c r="J400" s="45"/>
      <c r="K400" s="45"/>
      <c r="L400" s="239"/>
      <c r="M400" s="59" t="s">
        <v>375</v>
      </c>
      <c r="N400" s="103"/>
      <c r="O400" s="47"/>
      <c r="P400" s="421" t="s">
        <v>268</v>
      </c>
      <c r="Q400" s="422"/>
      <c r="R400" s="422"/>
      <c r="S400" s="423"/>
      <c r="T400" s="410">
        <v>18</v>
      </c>
      <c r="U400" s="411"/>
      <c r="V400" s="412"/>
      <c r="W400" s="413"/>
      <c r="X400" s="408" t="str">
        <f t="shared" si="26"/>
        <v/>
      </c>
      <c r="Y400" s="409"/>
    </row>
    <row r="401" spans="1:26" s="7" customFormat="1" ht="15.75" customHeight="1" outlineLevel="1" x14ac:dyDescent="0.25">
      <c r="A401" s="104" t="s">
        <v>70</v>
      </c>
      <c r="B401" s="103"/>
      <c r="C401" s="45"/>
      <c r="D401" s="45"/>
      <c r="E401" s="45"/>
      <c r="F401" s="45"/>
      <c r="G401" s="45"/>
      <c r="H401" s="45"/>
      <c r="I401" s="45"/>
      <c r="J401" s="45"/>
      <c r="K401" s="45"/>
      <c r="L401" s="47"/>
      <c r="M401" s="59" t="s">
        <v>376</v>
      </c>
      <c r="N401" s="103"/>
      <c r="O401" s="47"/>
      <c r="P401" s="604" t="s">
        <v>150</v>
      </c>
      <c r="Q401" s="605"/>
      <c r="R401" s="605"/>
      <c r="S401" s="606"/>
      <c r="T401" s="410">
        <v>18</v>
      </c>
      <c r="U401" s="411"/>
      <c r="V401" s="412"/>
      <c r="W401" s="413"/>
      <c r="X401" s="408" t="str">
        <f t="shared" si="26"/>
        <v/>
      </c>
      <c r="Y401" s="409"/>
    </row>
    <row r="402" spans="1:26" s="7" customFormat="1" ht="15.75" customHeight="1" outlineLevel="1" x14ac:dyDescent="0.25">
      <c r="A402" s="69" t="s">
        <v>399</v>
      </c>
      <c r="B402" s="102"/>
      <c r="C402" s="42"/>
      <c r="D402" s="42"/>
      <c r="E402" s="42"/>
      <c r="F402" s="42"/>
      <c r="G402" s="42"/>
      <c r="H402" s="42"/>
      <c r="I402" s="42"/>
      <c r="J402" s="42"/>
      <c r="K402" s="42"/>
      <c r="L402" s="43"/>
      <c r="M402" s="59" t="s">
        <v>403</v>
      </c>
      <c r="N402" s="102"/>
      <c r="O402" s="43"/>
      <c r="P402" s="604" t="s">
        <v>400</v>
      </c>
      <c r="Q402" s="605"/>
      <c r="R402" s="605"/>
      <c r="S402" s="606"/>
      <c r="T402" s="426">
        <v>57.5</v>
      </c>
      <c r="U402" s="427"/>
      <c r="V402" s="414"/>
      <c r="W402" s="415"/>
      <c r="X402" s="419" t="str">
        <f t="shared" si="26"/>
        <v/>
      </c>
      <c r="Y402" s="420"/>
    </row>
    <row r="403" spans="1:26" s="7" customFormat="1" ht="15.75" customHeight="1" outlineLevel="1" x14ac:dyDescent="0.25">
      <c r="A403" s="104" t="s">
        <v>836</v>
      </c>
      <c r="B403" s="103"/>
      <c r="C403" s="45"/>
      <c r="D403" s="45"/>
      <c r="E403" s="45"/>
      <c r="F403" s="45"/>
      <c r="G403" s="45"/>
      <c r="H403" s="45"/>
      <c r="I403" s="45"/>
      <c r="J403" s="45"/>
      <c r="K403" s="45"/>
      <c r="L403" s="47"/>
      <c r="M403" s="59" t="s">
        <v>837</v>
      </c>
      <c r="N403" s="103"/>
      <c r="O403" s="47"/>
      <c r="P403" s="604" t="s">
        <v>289</v>
      </c>
      <c r="Q403" s="605"/>
      <c r="R403" s="605"/>
      <c r="S403" s="606"/>
      <c r="T403" s="410">
        <v>50</v>
      </c>
      <c r="U403" s="411"/>
      <c r="V403" s="412"/>
      <c r="W403" s="413"/>
      <c r="X403" s="408" t="str">
        <f t="shared" ref="X403" si="27">IF(T403*V403&gt;0,T403*V403,"")</f>
        <v/>
      </c>
      <c r="Y403" s="409"/>
    </row>
    <row r="404" spans="1:26" s="7" customFormat="1" ht="15.75" customHeight="1" outlineLevel="1" x14ac:dyDescent="0.25">
      <c r="A404" s="69" t="s">
        <v>471</v>
      </c>
      <c r="B404" s="102"/>
      <c r="C404" s="42"/>
      <c r="D404" s="42"/>
      <c r="E404" s="42"/>
      <c r="F404" s="42"/>
      <c r="G404" s="42"/>
      <c r="H404" s="42"/>
      <c r="I404" s="42"/>
      <c r="J404" s="45"/>
      <c r="K404" s="45"/>
      <c r="L404" s="43"/>
      <c r="M404" s="59" t="s">
        <v>467</v>
      </c>
      <c r="N404" s="102"/>
      <c r="O404" s="43"/>
      <c r="P404" s="416" t="s">
        <v>149</v>
      </c>
      <c r="Q404" s="417"/>
      <c r="R404" s="417"/>
      <c r="S404" s="418"/>
      <c r="T404" s="410">
        <v>35</v>
      </c>
      <c r="U404" s="411"/>
      <c r="V404" s="414"/>
      <c r="W404" s="415"/>
      <c r="X404" s="419" t="str">
        <f t="shared" si="26"/>
        <v/>
      </c>
      <c r="Y404" s="420"/>
    </row>
    <row r="405" spans="1:26" s="7" customFormat="1" ht="15.75" customHeight="1" outlineLevel="1" x14ac:dyDescent="0.25">
      <c r="A405" s="69" t="s">
        <v>469</v>
      </c>
      <c r="B405" s="102"/>
      <c r="C405" s="42"/>
      <c r="D405" s="42"/>
      <c r="E405" s="42"/>
      <c r="F405" s="42"/>
      <c r="G405" s="42"/>
      <c r="H405" s="42"/>
      <c r="I405" s="42"/>
      <c r="J405" s="42"/>
      <c r="K405" s="42"/>
      <c r="L405" s="43"/>
      <c r="M405" s="60" t="s">
        <v>468</v>
      </c>
      <c r="N405" s="102"/>
      <c r="O405" s="43"/>
      <c r="P405" s="416" t="s">
        <v>45</v>
      </c>
      <c r="Q405" s="417"/>
      <c r="R405" s="417"/>
      <c r="S405" s="418"/>
      <c r="T405" s="410">
        <v>35</v>
      </c>
      <c r="U405" s="411"/>
      <c r="V405" s="414"/>
      <c r="W405" s="415"/>
      <c r="X405" s="419" t="str">
        <f t="shared" si="26"/>
        <v/>
      </c>
      <c r="Y405" s="420"/>
    </row>
    <row r="406" spans="1:26" s="7" customFormat="1" ht="15.75" customHeight="1" outlineLevel="1" x14ac:dyDescent="0.25">
      <c r="A406" s="69" t="s">
        <v>472</v>
      </c>
      <c r="B406" s="102"/>
      <c r="C406" s="42"/>
      <c r="D406" s="42"/>
      <c r="E406" s="42"/>
      <c r="F406" s="42"/>
      <c r="G406" s="42"/>
      <c r="H406" s="42"/>
      <c r="I406" s="42"/>
      <c r="J406" s="45"/>
      <c r="K406" s="45"/>
      <c r="L406" s="43"/>
      <c r="M406" s="59" t="s">
        <v>465</v>
      </c>
      <c r="N406" s="102"/>
      <c r="O406" s="43"/>
      <c r="P406" s="416" t="s">
        <v>149</v>
      </c>
      <c r="Q406" s="417"/>
      <c r="R406" s="417"/>
      <c r="S406" s="418"/>
      <c r="T406" s="410">
        <v>45</v>
      </c>
      <c r="U406" s="411"/>
      <c r="V406" s="414"/>
      <c r="W406" s="415"/>
      <c r="X406" s="419" t="str">
        <f t="shared" si="26"/>
        <v/>
      </c>
      <c r="Y406" s="420"/>
    </row>
    <row r="407" spans="1:26" s="7" customFormat="1" ht="15.75" customHeight="1" outlineLevel="1" x14ac:dyDescent="0.25">
      <c r="A407" s="69" t="s">
        <v>470</v>
      </c>
      <c r="B407" s="102"/>
      <c r="C407" s="42"/>
      <c r="D407" s="42"/>
      <c r="E407" s="42"/>
      <c r="F407" s="42"/>
      <c r="G407" s="42"/>
      <c r="H407" s="42"/>
      <c r="I407" s="42"/>
      <c r="J407" s="42"/>
      <c r="K407" s="42"/>
      <c r="L407" s="43"/>
      <c r="M407" s="60" t="s">
        <v>466</v>
      </c>
      <c r="N407" s="102"/>
      <c r="O407" s="43"/>
      <c r="P407" s="416" t="s">
        <v>45</v>
      </c>
      <c r="Q407" s="417"/>
      <c r="R407" s="417"/>
      <c r="S407" s="418"/>
      <c r="T407" s="410">
        <v>45</v>
      </c>
      <c r="U407" s="411"/>
      <c r="V407" s="414"/>
      <c r="W407" s="415"/>
      <c r="X407" s="419" t="str">
        <f t="shared" si="26"/>
        <v/>
      </c>
      <c r="Y407" s="420"/>
    </row>
    <row r="408" spans="1:26" s="7" customFormat="1" ht="15.75" customHeight="1" outlineLevel="1" x14ac:dyDescent="0.25">
      <c r="A408" s="69" t="s">
        <v>294</v>
      </c>
      <c r="B408" s="102"/>
      <c r="C408" s="42"/>
      <c r="D408" s="42"/>
      <c r="E408" s="42"/>
      <c r="F408" s="42"/>
      <c r="G408" s="42"/>
      <c r="H408" s="42"/>
      <c r="I408" s="42"/>
      <c r="J408" s="42"/>
      <c r="K408" s="42"/>
      <c r="L408" s="43"/>
      <c r="M408" s="59" t="s">
        <v>377</v>
      </c>
      <c r="N408" s="102"/>
      <c r="O408" s="43"/>
      <c r="P408" s="416" t="s">
        <v>295</v>
      </c>
      <c r="Q408" s="417"/>
      <c r="R408" s="417"/>
      <c r="S408" s="418"/>
      <c r="T408" s="410">
        <v>35</v>
      </c>
      <c r="U408" s="411"/>
      <c r="V408" s="414"/>
      <c r="W408" s="415"/>
      <c r="X408" s="419" t="str">
        <f t="shared" si="26"/>
        <v/>
      </c>
      <c r="Y408" s="420"/>
    </row>
    <row r="409" spans="1:26" s="7" customFormat="1" ht="15.75" customHeight="1" outlineLevel="1" x14ac:dyDescent="0.25">
      <c r="A409" s="104" t="s">
        <v>649</v>
      </c>
      <c r="B409" s="103"/>
      <c r="C409" s="45"/>
      <c r="D409" s="45"/>
      <c r="E409" s="45"/>
      <c r="F409" s="45"/>
      <c r="G409" s="45"/>
      <c r="H409" s="45"/>
      <c r="I409" s="45"/>
      <c r="J409" s="45"/>
      <c r="K409" s="45"/>
      <c r="L409" s="47"/>
      <c r="M409" s="59" t="s">
        <v>85</v>
      </c>
      <c r="N409" s="103"/>
      <c r="O409" s="47"/>
      <c r="P409" s="416" t="s">
        <v>45</v>
      </c>
      <c r="Q409" s="417"/>
      <c r="R409" s="417"/>
      <c r="S409" s="418"/>
      <c r="T409" s="410">
        <v>35</v>
      </c>
      <c r="U409" s="411"/>
      <c r="V409" s="412"/>
      <c r="W409" s="413"/>
      <c r="X409" s="408" t="str">
        <f t="shared" si="26"/>
        <v/>
      </c>
      <c r="Y409" s="409"/>
      <c r="Z409" s="226"/>
    </row>
    <row r="410" spans="1:26" s="7" customFormat="1" ht="15.75" customHeight="1" outlineLevel="1" x14ac:dyDescent="0.25">
      <c r="A410" s="104" t="s">
        <v>50</v>
      </c>
      <c r="B410" s="103"/>
      <c r="C410" s="45"/>
      <c r="D410" s="45"/>
      <c r="E410" s="45"/>
      <c r="F410" s="45"/>
      <c r="G410" s="45"/>
      <c r="H410" s="45"/>
      <c r="I410" s="45"/>
      <c r="J410" s="45"/>
      <c r="K410" s="45"/>
      <c r="L410" s="47"/>
      <c r="M410" s="59" t="s">
        <v>636</v>
      </c>
      <c r="N410" s="103"/>
      <c r="O410" s="47"/>
      <c r="P410" s="416" t="s">
        <v>45</v>
      </c>
      <c r="Q410" s="417"/>
      <c r="R410" s="417"/>
      <c r="S410" s="418"/>
      <c r="T410" s="410">
        <v>35</v>
      </c>
      <c r="U410" s="411"/>
      <c r="V410" s="412"/>
      <c r="W410" s="413"/>
      <c r="X410" s="408" t="str">
        <f t="shared" si="26"/>
        <v/>
      </c>
      <c r="Y410" s="409"/>
    </row>
    <row r="411" spans="1:26" s="7" customFormat="1" ht="15.75" customHeight="1" outlineLevel="1" x14ac:dyDescent="0.25">
      <c r="A411" s="104" t="s">
        <v>544</v>
      </c>
      <c r="B411" s="103"/>
      <c r="C411" s="45"/>
      <c r="D411" s="45"/>
      <c r="E411" s="45"/>
      <c r="F411" s="45"/>
      <c r="G411" s="45"/>
      <c r="H411" s="45"/>
      <c r="I411" s="45"/>
      <c r="J411" s="45"/>
      <c r="K411" s="45"/>
      <c r="L411" s="47"/>
      <c r="M411" s="59" t="s">
        <v>541</v>
      </c>
      <c r="N411" s="103"/>
      <c r="O411" s="47"/>
      <c r="P411" s="416" t="s">
        <v>149</v>
      </c>
      <c r="Q411" s="417"/>
      <c r="R411" s="417"/>
      <c r="S411" s="418"/>
      <c r="T411" s="410">
        <v>31.5</v>
      </c>
      <c r="U411" s="411"/>
      <c r="V411" s="412"/>
      <c r="W411" s="413"/>
      <c r="X411" s="408" t="str">
        <f t="shared" si="26"/>
        <v/>
      </c>
      <c r="Y411" s="409"/>
    </row>
    <row r="412" spans="1:26" s="7" customFormat="1" ht="15.75" customHeight="1" outlineLevel="1" x14ac:dyDescent="0.25">
      <c r="A412" s="104" t="s">
        <v>545</v>
      </c>
      <c r="B412" s="103"/>
      <c r="C412" s="45"/>
      <c r="D412" s="45"/>
      <c r="E412" s="45"/>
      <c r="F412" s="45"/>
      <c r="G412" s="45"/>
      <c r="H412" s="45"/>
      <c r="I412" s="45"/>
      <c r="J412" s="45"/>
      <c r="K412" s="45"/>
      <c r="L412" s="47"/>
      <c r="M412" s="59" t="s">
        <v>542</v>
      </c>
      <c r="N412" s="103"/>
      <c r="O412" s="47"/>
      <c r="P412" s="416" t="s">
        <v>149</v>
      </c>
      <c r="Q412" s="417"/>
      <c r="R412" s="417"/>
      <c r="S412" s="418"/>
      <c r="T412" s="410">
        <v>47.5</v>
      </c>
      <c r="U412" s="411"/>
      <c r="V412" s="412"/>
      <c r="W412" s="413"/>
      <c r="X412" s="408" t="str">
        <f t="shared" si="26"/>
        <v/>
      </c>
      <c r="Y412" s="409"/>
    </row>
    <row r="413" spans="1:26" s="7" customFormat="1" ht="15.75" customHeight="1" outlineLevel="1" x14ac:dyDescent="0.25">
      <c r="A413" s="104" t="s">
        <v>546</v>
      </c>
      <c r="B413" s="103"/>
      <c r="C413" s="45"/>
      <c r="D413" s="45"/>
      <c r="E413" s="45"/>
      <c r="F413" s="45"/>
      <c r="G413" s="45"/>
      <c r="H413" s="45"/>
      <c r="I413" s="45"/>
      <c r="J413" s="45"/>
      <c r="K413" s="45"/>
      <c r="L413" s="47"/>
      <c r="M413" s="59" t="s">
        <v>543</v>
      </c>
      <c r="N413" s="103"/>
      <c r="O413" s="47"/>
      <c r="P413" s="416" t="s">
        <v>149</v>
      </c>
      <c r="Q413" s="417"/>
      <c r="R413" s="417"/>
      <c r="S413" s="418"/>
      <c r="T413" s="410">
        <v>52.5</v>
      </c>
      <c r="U413" s="411"/>
      <c r="V413" s="412"/>
      <c r="W413" s="413"/>
      <c r="X413" s="408" t="str">
        <f t="shared" si="26"/>
        <v/>
      </c>
      <c r="Y413" s="409"/>
    </row>
    <row r="414" spans="1:26" s="7" customFormat="1" ht="15.75" customHeight="1" outlineLevel="1" x14ac:dyDescent="0.25">
      <c r="A414" s="69" t="s">
        <v>446</v>
      </c>
      <c r="B414" s="102"/>
      <c r="C414" s="42"/>
      <c r="D414" s="42"/>
      <c r="E414" s="42"/>
      <c r="F414" s="42"/>
      <c r="G414" s="42"/>
      <c r="H414" s="42"/>
      <c r="I414" s="42"/>
      <c r="J414" s="42"/>
      <c r="K414" s="42"/>
      <c r="L414" s="43"/>
      <c r="M414" s="59" t="s">
        <v>447</v>
      </c>
      <c r="N414" s="102"/>
      <c r="O414" s="43"/>
      <c r="P414" s="421" t="s">
        <v>268</v>
      </c>
      <c r="Q414" s="422"/>
      <c r="R414" s="422"/>
      <c r="S414" s="423"/>
      <c r="T414" s="410">
        <v>52.5</v>
      </c>
      <c r="U414" s="411"/>
      <c r="V414" s="414"/>
      <c r="W414" s="415"/>
      <c r="X414" s="419" t="str">
        <f t="shared" si="26"/>
        <v/>
      </c>
      <c r="Y414" s="420"/>
    </row>
    <row r="415" spans="1:26" s="7" customFormat="1" ht="15.75" customHeight="1" outlineLevel="1" x14ac:dyDescent="0.25">
      <c r="A415" s="69" t="s">
        <v>420</v>
      </c>
      <c r="B415" s="102"/>
      <c r="C415" s="42"/>
      <c r="D415" s="42"/>
      <c r="E415" s="42"/>
      <c r="F415" s="42"/>
      <c r="G415" s="42"/>
      <c r="H415" s="42"/>
      <c r="I415" s="42"/>
      <c r="J415" s="42"/>
      <c r="K415" s="42"/>
      <c r="L415" s="43"/>
      <c r="M415" s="60" t="s">
        <v>290</v>
      </c>
      <c r="N415" s="102"/>
      <c r="O415" s="43"/>
      <c r="P415" s="485" t="s">
        <v>117</v>
      </c>
      <c r="Q415" s="486"/>
      <c r="R415" s="486"/>
      <c r="S415" s="487"/>
      <c r="T415" s="410">
        <v>30</v>
      </c>
      <c r="U415" s="411"/>
      <c r="V415" s="414"/>
      <c r="W415" s="415"/>
      <c r="X415" s="419" t="str">
        <f t="shared" si="26"/>
        <v/>
      </c>
      <c r="Y415" s="420"/>
    </row>
    <row r="416" spans="1:26" s="7" customFormat="1" ht="15.75" customHeight="1" outlineLevel="1" x14ac:dyDescent="0.25">
      <c r="A416" s="69" t="s">
        <v>421</v>
      </c>
      <c r="B416" s="102"/>
      <c r="C416" s="42"/>
      <c r="D416" s="42"/>
      <c r="E416" s="42"/>
      <c r="F416" s="42"/>
      <c r="G416" s="42"/>
      <c r="H416" s="42"/>
      <c r="I416" s="42"/>
      <c r="J416" s="42"/>
      <c r="K416" s="42"/>
      <c r="L416" s="43"/>
      <c r="M416" s="60" t="s">
        <v>290</v>
      </c>
      <c r="N416" s="102"/>
      <c r="O416" s="43"/>
      <c r="P416" s="485" t="s">
        <v>117</v>
      </c>
      <c r="Q416" s="486"/>
      <c r="R416" s="486"/>
      <c r="S416" s="487"/>
      <c r="T416" s="410">
        <v>45</v>
      </c>
      <c r="U416" s="411"/>
      <c r="V416" s="414"/>
      <c r="W416" s="415"/>
      <c r="X416" s="419" t="str">
        <f t="shared" si="26"/>
        <v/>
      </c>
      <c r="Y416" s="420"/>
      <c r="Z416" s="8"/>
    </row>
    <row r="417" spans="1:25" s="7" customFormat="1" ht="15.75" customHeight="1" outlineLevel="1" x14ac:dyDescent="0.25">
      <c r="A417" s="104" t="s">
        <v>508</v>
      </c>
      <c r="B417" s="103"/>
      <c r="C417" s="45"/>
      <c r="D417" s="45"/>
      <c r="E417" s="45"/>
      <c r="F417" s="45"/>
      <c r="G417" s="45"/>
      <c r="H417" s="45"/>
      <c r="I417" s="45"/>
      <c r="J417" s="45"/>
      <c r="K417" s="45"/>
      <c r="L417" s="47"/>
      <c r="M417" s="59" t="s">
        <v>679</v>
      </c>
      <c r="N417" s="103"/>
      <c r="O417" s="47"/>
      <c r="P417" s="416" t="s">
        <v>117</v>
      </c>
      <c r="Q417" s="417"/>
      <c r="R417" s="417"/>
      <c r="S417" s="418"/>
      <c r="T417" s="410">
        <v>15</v>
      </c>
      <c r="U417" s="411"/>
      <c r="V417" s="414"/>
      <c r="W417" s="415"/>
      <c r="X417" s="408" t="str">
        <f t="shared" si="26"/>
        <v/>
      </c>
      <c r="Y417" s="409"/>
    </row>
    <row r="418" spans="1:25" s="7" customFormat="1" ht="15.75" customHeight="1" outlineLevel="1" x14ac:dyDescent="0.25">
      <c r="A418" s="69" t="s">
        <v>119</v>
      </c>
      <c r="B418" s="102"/>
      <c r="C418" s="42"/>
      <c r="D418" s="42"/>
      <c r="E418" s="42"/>
      <c r="F418" s="42"/>
      <c r="G418" s="42"/>
      <c r="H418" s="42"/>
      <c r="I418" s="42"/>
      <c r="J418" s="42"/>
      <c r="K418" s="42"/>
      <c r="L418" s="43"/>
      <c r="M418" s="59" t="s">
        <v>680</v>
      </c>
      <c r="N418" s="103"/>
      <c r="O418" s="47"/>
      <c r="P418" s="485" t="s">
        <v>258</v>
      </c>
      <c r="Q418" s="486"/>
      <c r="R418" s="486"/>
      <c r="S418" s="487"/>
      <c r="T418" s="410">
        <v>35</v>
      </c>
      <c r="U418" s="411"/>
      <c r="V418" s="414"/>
      <c r="W418" s="415"/>
      <c r="X418" s="419" t="str">
        <f t="shared" si="26"/>
        <v/>
      </c>
      <c r="Y418" s="420"/>
    </row>
    <row r="419" spans="1:25" s="7" customFormat="1" ht="15.75" customHeight="1" outlineLevel="1" x14ac:dyDescent="0.25">
      <c r="A419" s="69" t="s">
        <v>118</v>
      </c>
      <c r="B419" s="102"/>
      <c r="C419" s="42"/>
      <c r="D419" s="42"/>
      <c r="E419" s="42"/>
      <c r="F419" s="42"/>
      <c r="G419" s="42"/>
      <c r="H419" s="42"/>
      <c r="I419" s="42"/>
      <c r="J419" s="42"/>
      <c r="K419" s="42"/>
      <c r="L419" s="43"/>
      <c r="M419" s="59" t="s">
        <v>291</v>
      </c>
      <c r="N419" s="144"/>
      <c r="O419" s="47"/>
      <c r="P419" s="485" t="s">
        <v>258</v>
      </c>
      <c r="Q419" s="486"/>
      <c r="R419" s="486"/>
      <c r="S419" s="487"/>
      <c r="T419" s="410">
        <v>35</v>
      </c>
      <c r="U419" s="411"/>
      <c r="V419" s="414"/>
      <c r="W419" s="415"/>
      <c r="X419" s="419" t="str">
        <f t="shared" si="26"/>
        <v/>
      </c>
      <c r="Y419" s="420"/>
    </row>
    <row r="420" spans="1:25" s="7" customFormat="1" ht="15.75" customHeight="1" outlineLevel="1" x14ac:dyDescent="0.25">
      <c r="A420" s="69" t="s">
        <v>120</v>
      </c>
      <c r="B420" s="102"/>
      <c r="C420" s="42"/>
      <c r="D420" s="42"/>
      <c r="E420" s="42"/>
      <c r="F420" s="42"/>
      <c r="G420" s="42"/>
      <c r="H420" s="42"/>
      <c r="I420" s="42"/>
      <c r="J420" s="42"/>
      <c r="K420" s="42"/>
      <c r="L420" s="43"/>
      <c r="M420" s="59" t="s">
        <v>681</v>
      </c>
      <c r="N420" s="48"/>
      <c r="O420" s="47"/>
      <c r="P420" s="485" t="s">
        <v>121</v>
      </c>
      <c r="Q420" s="486"/>
      <c r="R420" s="486"/>
      <c r="S420" s="487"/>
      <c r="T420" s="410">
        <v>20</v>
      </c>
      <c r="U420" s="411"/>
      <c r="V420" s="414"/>
      <c r="W420" s="415"/>
      <c r="X420" s="419" t="str">
        <f t="shared" si="26"/>
        <v/>
      </c>
      <c r="Y420" s="420"/>
    </row>
    <row r="421" spans="1:25" s="7" customFormat="1" ht="15.75" customHeight="1" outlineLevel="1" x14ac:dyDescent="0.25">
      <c r="A421" s="104" t="s">
        <v>156</v>
      </c>
      <c r="B421" s="103"/>
      <c r="C421" s="45"/>
      <c r="D421" s="45"/>
      <c r="E421" s="45"/>
      <c r="F421" s="45"/>
      <c r="G421" s="45"/>
      <c r="H421" s="45"/>
      <c r="I421" s="45"/>
      <c r="J421" s="45"/>
      <c r="K421" s="45"/>
      <c r="L421" s="47"/>
      <c r="M421" s="59" t="s">
        <v>380</v>
      </c>
      <c r="N421" s="48"/>
      <c r="O421" s="47"/>
      <c r="P421" s="416" t="s">
        <v>45</v>
      </c>
      <c r="Q421" s="417"/>
      <c r="R421" s="417"/>
      <c r="S421" s="418"/>
      <c r="T421" s="410">
        <v>24</v>
      </c>
      <c r="U421" s="411"/>
      <c r="V421" s="412"/>
      <c r="W421" s="413"/>
      <c r="X421" s="408" t="str">
        <f t="shared" ref="X421:X428" si="28">IF(T421*V421&gt;0,T421*V421,"")</f>
        <v/>
      </c>
      <c r="Y421" s="409"/>
    </row>
    <row r="422" spans="1:25" s="7" customFormat="1" ht="15.75" customHeight="1" outlineLevel="1" x14ac:dyDescent="0.25">
      <c r="A422" s="104" t="s">
        <v>145</v>
      </c>
      <c r="B422" s="103"/>
      <c r="C422" s="45"/>
      <c r="D422" s="45"/>
      <c r="E422" s="45"/>
      <c r="F422" s="45"/>
      <c r="G422" s="45"/>
      <c r="H422" s="45"/>
      <c r="I422" s="45"/>
      <c r="J422" s="45"/>
      <c r="K422" s="45"/>
      <c r="L422" s="47"/>
      <c r="M422" s="59" t="s">
        <v>381</v>
      </c>
      <c r="N422" s="48"/>
      <c r="O422" s="47"/>
      <c r="P422" s="416" t="s">
        <v>169</v>
      </c>
      <c r="Q422" s="417"/>
      <c r="R422" s="417"/>
      <c r="S422" s="418"/>
      <c r="T422" s="410">
        <v>24</v>
      </c>
      <c r="U422" s="411"/>
      <c r="V422" s="412"/>
      <c r="W422" s="413"/>
      <c r="X422" s="408" t="str">
        <f t="shared" si="28"/>
        <v/>
      </c>
      <c r="Y422" s="409"/>
    </row>
    <row r="423" spans="1:25" s="7" customFormat="1" ht="15.75" customHeight="1" outlineLevel="1" x14ac:dyDescent="0.25">
      <c r="A423" s="104" t="s">
        <v>538</v>
      </c>
      <c r="B423" s="103"/>
      <c r="C423" s="45"/>
      <c r="D423" s="45"/>
      <c r="E423" s="45"/>
      <c r="F423" s="45"/>
      <c r="G423" s="45"/>
      <c r="H423" s="45"/>
      <c r="I423" s="45"/>
      <c r="J423" s="45"/>
      <c r="K423" s="45"/>
      <c r="L423" s="47"/>
      <c r="M423" s="59" t="s">
        <v>539</v>
      </c>
      <c r="N423" s="48"/>
      <c r="O423" s="47"/>
      <c r="P423" s="416" t="s">
        <v>169</v>
      </c>
      <c r="Q423" s="417"/>
      <c r="R423" s="417"/>
      <c r="S423" s="418"/>
      <c r="T423" s="410">
        <v>24</v>
      </c>
      <c r="U423" s="411"/>
      <c r="V423" s="412"/>
      <c r="W423" s="413"/>
      <c r="X423" s="408" t="str">
        <f>IF(T423*V423&gt;0,T423*V423,"")</f>
        <v/>
      </c>
      <c r="Y423" s="409"/>
    </row>
    <row r="424" spans="1:25" s="7" customFormat="1" ht="15.75" customHeight="1" outlineLevel="1" x14ac:dyDescent="0.25">
      <c r="A424" s="104" t="s">
        <v>536</v>
      </c>
      <c r="B424" s="103"/>
      <c r="C424" s="45"/>
      <c r="D424" s="45"/>
      <c r="E424" s="45"/>
      <c r="F424" s="45"/>
      <c r="G424" s="45"/>
      <c r="H424" s="45"/>
      <c r="I424" s="45"/>
      <c r="J424" s="45"/>
      <c r="K424" s="45"/>
      <c r="L424" s="47"/>
      <c r="M424" s="59" t="s">
        <v>537</v>
      </c>
      <c r="N424" s="48"/>
      <c r="O424" s="47"/>
      <c r="P424" s="416" t="s">
        <v>169</v>
      </c>
      <c r="Q424" s="417"/>
      <c r="R424" s="417"/>
      <c r="S424" s="418"/>
      <c r="T424" s="410">
        <v>24</v>
      </c>
      <c r="U424" s="411"/>
      <c r="V424" s="412"/>
      <c r="W424" s="413"/>
      <c r="X424" s="408" t="str">
        <f>IF(T424*V424&gt;0,T424*V424,"")</f>
        <v/>
      </c>
      <c r="Y424" s="409"/>
    </row>
    <row r="425" spans="1:25" s="7" customFormat="1" ht="15.75" customHeight="1" outlineLevel="1" x14ac:dyDescent="0.25">
      <c r="A425" s="104" t="s">
        <v>712</v>
      </c>
      <c r="B425" s="103"/>
      <c r="C425" s="45"/>
      <c r="D425" s="45"/>
      <c r="E425" s="45"/>
      <c r="F425" s="45"/>
      <c r="G425" s="45"/>
      <c r="H425" s="45"/>
      <c r="I425" s="45"/>
      <c r="J425" s="45"/>
      <c r="K425" s="45"/>
      <c r="L425" s="47"/>
      <c r="M425" s="48" t="s">
        <v>387</v>
      </c>
      <c r="N425" s="48"/>
      <c r="O425" s="47"/>
      <c r="P425" s="416" t="s">
        <v>45</v>
      </c>
      <c r="Q425" s="417"/>
      <c r="R425" s="417"/>
      <c r="S425" s="418"/>
      <c r="T425" s="410">
        <v>35</v>
      </c>
      <c r="U425" s="411"/>
      <c r="V425" s="412"/>
      <c r="W425" s="413"/>
      <c r="X425" s="408" t="str">
        <f t="shared" si="28"/>
        <v/>
      </c>
      <c r="Y425" s="409"/>
    </row>
    <row r="426" spans="1:25" s="7" customFormat="1" ht="15" customHeight="1" outlineLevel="1" x14ac:dyDescent="0.25">
      <c r="A426" s="256" t="s">
        <v>453</v>
      </c>
      <c r="B426" s="103"/>
      <c r="C426" s="45"/>
      <c r="D426" s="45"/>
      <c r="E426" s="45"/>
      <c r="F426" s="45"/>
      <c r="G426" s="45"/>
      <c r="H426" s="45"/>
      <c r="I426" s="45"/>
      <c r="J426" s="45"/>
      <c r="K426" s="45"/>
      <c r="L426" s="47"/>
      <c r="M426" s="45" t="s">
        <v>452</v>
      </c>
      <c r="N426" s="48"/>
      <c r="O426" s="47"/>
      <c r="P426" s="416" t="s">
        <v>272</v>
      </c>
      <c r="Q426" s="417"/>
      <c r="R426" s="417"/>
      <c r="S426" s="418"/>
      <c r="T426" s="410">
        <v>47.25</v>
      </c>
      <c r="U426" s="411"/>
      <c r="V426" s="414"/>
      <c r="W426" s="415"/>
      <c r="X426" s="408" t="str">
        <f t="shared" si="28"/>
        <v/>
      </c>
      <c r="Y426" s="409"/>
    </row>
    <row r="427" spans="1:25" s="7" customFormat="1" ht="15" customHeight="1" outlineLevel="1" x14ac:dyDescent="0.25">
      <c r="A427" s="256" t="s">
        <v>238</v>
      </c>
      <c r="B427" s="103"/>
      <c r="C427" s="45"/>
      <c r="D427" s="45"/>
      <c r="E427" s="45"/>
      <c r="F427" s="45"/>
      <c r="G427" s="45"/>
      <c r="H427" s="45"/>
      <c r="I427" s="45"/>
      <c r="J427" s="45"/>
      <c r="K427" s="45"/>
      <c r="L427" s="47"/>
      <c r="M427" s="45" t="s">
        <v>251</v>
      </c>
      <c r="N427" s="48"/>
      <c r="O427" s="47"/>
      <c r="P427" s="416" t="s">
        <v>289</v>
      </c>
      <c r="Q427" s="417"/>
      <c r="R427" s="417"/>
      <c r="S427" s="418"/>
      <c r="T427" s="410">
        <v>25</v>
      </c>
      <c r="U427" s="411"/>
      <c r="V427" s="414"/>
      <c r="W427" s="415"/>
      <c r="X427" s="408" t="str">
        <f t="shared" si="28"/>
        <v/>
      </c>
      <c r="Y427" s="409"/>
    </row>
    <row r="428" spans="1:25" s="7" customFormat="1" ht="15.75" customHeight="1" outlineLevel="1" x14ac:dyDescent="0.25">
      <c r="A428" s="104" t="s">
        <v>834</v>
      </c>
      <c r="B428" s="103"/>
      <c r="C428" s="45"/>
      <c r="D428" s="45"/>
      <c r="E428" s="45"/>
      <c r="F428" s="45"/>
      <c r="G428" s="45"/>
      <c r="H428" s="45"/>
      <c r="I428" s="45"/>
      <c r="J428" s="45"/>
      <c r="K428" s="45"/>
      <c r="L428" s="47"/>
      <c r="M428" s="48"/>
      <c r="N428" s="48"/>
      <c r="O428" s="47"/>
      <c r="P428" s="392"/>
      <c r="Q428" s="393"/>
      <c r="R428" s="393"/>
      <c r="S428" s="394"/>
      <c r="T428" s="410">
        <v>65</v>
      </c>
      <c r="U428" s="411"/>
      <c r="V428" s="414"/>
      <c r="W428" s="415"/>
      <c r="X428" s="408" t="str">
        <f t="shared" si="28"/>
        <v/>
      </c>
      <c r="Y428" s="409"/>
    </row>
    <row r="429" spans="1:25" s="7" customFormat="1" ht="23.25" customHeight="1" x14ac:dyDescent="0.25">
      <c r="A429" s="55" t="s">
        <v>451</v>
      </c>
      <c r="B429" s="56"/>
      <c r="C429" s="57"/>
      <c r="D429" s="57"/>
      <c r="E429" s="57"/>
      <c r="F429" s="57"/>
      <c r="G429" s="57"/>
      <c r="H429" s="57"/>
      <c r="I429" s="57"/>
      <c r="J429" s="57"/>
      <c r="K429" s="57"/>
      <c r="L429" s="58"/>
      <c r="M429" s="481" t="s">
        <v>64</v>
      </c>
      <c r="N429" s="482"/>
      <c r="O429" s="194"/>
      <c r="P429" s="481" t="s">
        <v>475</v>
      </c>
      <c r="Q429" s="482"/>
      <c r="R429" s="482"/>
      <c r="S429" s="483"/>
      <c r="T429" s="428" t="s">
        <v>12</v>
      </c>
      <c r="U429" s="430"/>
      <c r="V429" s="424" t="s">
        <v>66</v>
      </c>
      <c r="W429" s="425"/>
      <c r="X429" s="428" t="s">
        <v>13</v>
      </c>
      <c r="Y429" s="429"/>
    </row>
    <row r="430" spans="1:25" s="7" customFormat="1" ht="15.75" customHeight="1" outlineLevel="1" x14ac:dyDescent="0.25">
      <c r="A430" s="104" t="s">
        <v>721</v>
      </c>
      <c r="B430" s="103"/>
      <c r="C430" s="45"/>
      <c r="D430" s="45"/>
      <c r="E430" s="45"/>
      <c r="F430" s="45"/>
      <c r="G430" s="45"/>
      <c r="H430" s="45"/>
      <c r="I430" s="45"/>
      <c r="J430" s="45"/>
      <c r="K430" s="45"/>
      <c r="L430" s="47"/>
      <c r="M430" s="59" t="s">
        <v>473</v>
      </c>
      <c r="N430" s="48"/>
      <c r="O430" s="47"/>
      <c r="P430" s="511" t="s">
        <v>458</v>
      </c>
      <c r="Q430" s="512"/>
      <c r="R430" s="512"/>
      <c r="S430" s="513"/>
      <c r="T430" s="410">
        <v>5</v>
      </c>
      <c r="U430" s="411"/>
      <c r="V430" s="412"/>
      <c r="W430" s="413"/>
      <c r="X430" s="408" t="str">
        <f t="shared" ref="X430:X436" si="29">IF(T430*V430&gt;0,T430*V430,"")</f>
        <v/>
      </c>
      <c r="Y430" s="409"/>
    </row>
    <row r="431" spans="1:25" s="7" customFormat="1" ht="15.75" customHeight="1" outlineLevel="1" x14ac:dyDescent="0.25">
      <c r="A431" s="104" t="s">
        <v>737</v>
      </c>
      <c r="B431" s="103"/>
      <c r="C431" s="45"/>
      <c r="D431" s="45"/>
      <c r="E431" s="45"/>
      <c r="F431" s="45"/>
      <c r="G431" s="45"/>
      <c r="H431" s="45"/>
      <c r="I431" s="45"/>
      <c r="J431" s="45"/>
      <c r="K431" s="45"/>
      <c r="L431" s="47"/>
      <c r="M431" s="59" t="s">
        <v>473</v>
      </c>
      <c r="N431" s="48"/>
      <c r="O431" s="47"/>
      <c r="P431" s="494"/>
      <c r="Q431" s="495"/>
      <c r="R431" s="495"/>
      <c r="S431" s="496"/>
      <c r="T431" s="410">
        <v>5</v>
      </c>
      <c r="U431" s="411"/>
      <c r="V431" s="412"/>
      <c r="W431" s="413"/>
      <c r="X431" s="408" t="str">
        <f>IF(T431*V431&gt;0,T431*V431,"")</f>
        <v/>
      </c>
      <c r="Y431" s="409"/>
    </row>
    <row r="432" spans="1:25" s="7" customFormat="1" ht="15.75" customHeight="1" outlineLevel="1" x14ac:dyDescent="0.25">
      <c r="A432" s="104" t="s">
        <v>722</v>
      </c>
      <c r="B432" s="103"/>
      <c r="C432" s="45"/>
      <c r="D432" s="45"/>
      <c r="E432" s="45"/>
      <c r="F432" s="45"/>
      <c r="G432" s="45"/>
      <c r="H432" s="45"/>
      <c r="I432" s="45"/>
      <c r="J432" s="45"/>
      <c r="K432" s="45"/>
      <c r="L432" s="47"/>
      <c r="M432" s="59" t="s">
        <v>473</v>
      </c>
      <c r="N432" s="48"/>
      <c r="O432" s="47"/>
      <c r="P432" s="494"/>
      <c r="Q432" s="495"/>
      <c r="R432" s="495"/>
      <c r="S432" s="496"/>
      <c r="T432" s="410">
        <v>5</v>
      </c>
      <c r="U432" s="411"/>
      <c r="V432" s="412"/>
      <c r="W432" s="413"/>
      <c r="X432" s="408" t="str">
        <f t="shared" si="29"/>
        <v/>
      </c>
      <c r="Y432" s="409"/>
    </row>
    <row r="433" spans="1:26" s="7" customFormat="1" ht="15.75" customHeight="1" outlineLevel="1" x14ac:dyDescent="0.25">
      <c r="A433" s="104" t="s">
        <v>723</v>
      </c>
      <c r="B433" s="103"/>
      <c r="C433" s="45"/>
      <c r="D433" s="45"/>
      <c r="E433" s="45"/>
      <c r="F433" s="45"/>
      <c r="G433" s="45"/>
      <c r="H433" s="45"/>
      <c r="I433" s="627"/>
      <c r="J433" s="627"/>
      <c r="K433" s="627"/>
      <c r="L433" s="47"/>
      <c r="M433" s="59" t="s">
        <v>473</v>
      </c>
      <c r="N433" s="48"/>
      <c r="O433" s="47"/>
      <c r="P433" s="494"/>
      <c r="Q433" s="495"/>
      <c r="R433" s="495"/>
      <c r="S433" s="496"/>
      <c r="T433" s="410">
        <v>5</v>
      </c>
      <c r="U433" s="411"/>
      <c r="V433" s="412"/>
      <c r="W433" s="413"/>
      <c r="X433" s="408" t="str">
        <f t="shared" si="29"/>
        <v/>
      </c>
      <c r="Y433" s="409"/>
    </row>
    <row r="434" spans="1:26" s="7" customFormat="1" ht="15.75" customHeight="1" outlineLevel="1" x14ac:dyDescent="0.25">
      <c r="A434" s="104" t="s">
        <v>738</v>
      </c>
      <c r="B434" s="103"/>
      <c r="C434" s="45"/>
      <c r="D434" s="45"/>
      <c r="E434" s="45"/>
      <c r="F434" s="45"/>
      <c r="G434" s="45"/>
      <c r="H434" s="45"/>
      <c r="I434" s="333"/>
      <c r="J434" s="333"/>
      <c r="K434" s="333"/>
      <c r="L434" s="47"/>
      <c r="M434" s="59" t="s">
        <v>473</v>
      </c>
      <c r="N434" s="48"/>
      <c r="O434" s="47"/>
      <c r="P434" s="494"/>
      <c r="Q434" s="495"/>
      <c r="R434" s="495"/>
      <c r="S434" s="496"/>
      <c r="T434" s="410">
        <v>5.5</v>
      </c>
      <c r="U434" s="411"/>
      <c r="V434" s="412"/>
      <c r="W434" s="413"/>
      <c r="X434" s="408" t="str">
        <f t="shared" si="29"/>
        <v/>
      </c>
      <c r="Y434" s="409"/>
    </row>
    <row r="435" spans="1:26" s="7" customFormat="1" ht="15.75" customHeight="1" outlineLevel="1" x14ac:dyDescent="0.25">
      <c r="A435" s="104" t="s">
        <v>739</v>
      </c>
      <c r="B435" s="103"/>
      <c r="C435" s="45"/>
      <c r="D435" s="45"/>
      <c r="E435" s="45"/>
      <c r="F435" s="45"/>
      <c r="G435" s="45"/>
      <c r="H435" s="45"/>
      <c r="I435" s="333"/>
      <c r="J435" s="333"/>
      <c r="K435" s="333"/>
      <c r="L435" s="47"/>
      <c r="M435" s="59" t="s">
        <v>474</v>
      </c>
      <c r="N435" s="48"/>
      <c r="O435" s="47"/>
      <c r="P435" s="494"/>
      <c r="Q435" s="495"/>
      <c r="R435" s="495"/>
      <c r="S435" s="496"/>
      <c r="T435" s="410">
        <v>5</v>
      </c>
      <c r="U435" s="411"/>
      <c r="V435" s="412"/>
      <c r="W435" s="413"/>
      <c r="X435" s="408" t="str">
        <f t="shared" si="29"/>
        <v/>
      </c>
      <c r="Y435" s="409"/>
    </row>
    <row r="436" spans="1:26" s="7" customFormat="1" ht="15.75" customHeight="1" outlineLevel="1" x14ac:dyDescent="0.25">
      <c r="A436" s="104" t="s">
        <v>86</v>
      </c>
      <c r="B436" s="103"/>
      <c r="C436" s="45"/>
      <c r="D436" s="45"/>
      <c r="E436" s="45"/>
      <c r="F436" s="45"/>
      <c r="G436" s="45"/>
      <c r="H436" s="45"/>
      <c r="I436" s="45"/>
      <c r="J436" s="45"/>
      <c r="K436" s="45"/>
      <c r="L436" s="47"/>
      <c r="M436" s="353" t="s">
        <v>528</v>
      </c>
      <c r="N436" s="48"/>
      <c r="O436" s="47"/>
      <c r="P436" s="494"/>
      <c r="Q436" s="495"/>
      <c r="R436" s="495"/>
      <c r="S436" s="496"/>
      <c r="T436" s="410">
        <v>6</v>
      </c>
      <c r="U436" s="411"/>
      <c r="V436" s="412"/>
      <c r="W436" s="413"/>
      <c r="X436" s="408" t="str">
        <f t="shared" si="29"/>
        <v/>
      </c>
      <c r="Y436" s="409"/>
      <c r="Z436" s="176"/>
    </row>
    <row r="437" spans="1:26" s="7" customFormat="1" ht="15.75" customHeight="1" outlineLevel="1" x14ac:dyDescent="0.25">
      <c r="A437" s="104" t="s">
        <v>721</v>
      </c>
      <c r="B437" s="103"/>
      <c r="C437" s="45"/>
      <c r="D437" s="45"/>
      <c r="E437" s="45"/>
      <c r="F437" s="45"/>
      <c r="G437" s="45"/>
      <c r="H437" s="45"/>
      <c r="I437" s="45"/>
      <c r="J437" s="45"/>
      <c r="K437" s="45"/>
      <c r="L437" s="47"/>
      <c r="M437" s="59" t="s">
        <v>626</v>
      </c>
      <c r="N437" s="48"/>
      <c r="O437" s="47"/>
      <c r="P437" s="497"/>
      <c r="Q437" s="498"/>
      <c r="R437" s="498"/>
      <c r="S437" s="499"/>
      <c r="T437" s="410">
        <v>5</v>
      </c>
      <c r="U437" s="411"/>
      <c r="V437" s="412"/>
      <c r="W437" s="413"/>
      <c r="X437" s="408" t="str">
        <f>IF(T437*V437&gt;0,T437*V437,"")</f>
        <v/>
      </c>
      <c r="Y437" s="409"/>
    </row>
    <row r="438" spans="1:26" s="7" customFormat="1" ht="23.25" customHeight="1" x14ac:dyDescent="0.25">
      <c r="A438" s="55" t="s">
        <v>656</v>
      </c>
      <c r="B438" s="56"/>
      <c r="C438" s="57"/>
      <c r="D438" s="57"/>
      <c r="E438" s="57"/>
      <c r="F438" s="57"/>
      <c r="G438" s="57"/>
      <c r="H438" s="57"/>
      <c r="I438" s="57"/>
      <c r="J438" s="57"/>
      <c r="K438" s="57"/>
      <c r="L438" s="58"/>
      <c r="M438" s="481" t="s">
        <v>64</v>
      </c>
      <c r="N438" s="482"/>
      <c r="O438" s="194"/>
      <c r="P438" s="481" t="s">
        <v>475</v>
      </c>
      <c r="Q438" s="482"/>
      <c r="R438" s="482"/>
      <c r="S438" s="483"/>
      <c r="T438" s="428" t="s">
        <v>12</v>
      </c>
      <c r="U438" s="430"/>
      <c r="V438" s="424" t="s">
        <v>66</v>
      </c>
      <c r="W438" s="425"/>
      <c r="X438" s="428" t="s">
        <v>13</v>
      </c>
      <c r="Y438" s="429"/>
    </row>
    <row r="439" spans="1:26" s="7" customFormat="1" ht="15.75" customHeight="1" outlineLevel="1" x14ac:dyDescent="0.25">
      <c r="A439" s="104" t="s">
        <v>724</v>
      </c>
      <c r="B439" s="103"/>
      <c r="C439" s="45"/>
      <c r="D439" s="45"/>
      <c r="E439" s="45"/>
      <c r="F439" s="45"/>
      <c r="G439" s="45"/>
      <c r="H439" s="45"/>
      <c r="I439" s="45"/>
      <c r="J439" s="45"/>
      <c r="K439" s="45"/>
      <c r="L439" s="47"/>
      <c r="M439" s="59" t="s">
        <v>710</v>
      </c>
      <c r="N439" s="48"/>
      <c r="O439" s="47"/>
      <c r="P439" s="511" t="s">
        <v>458</v>
      </c>
      <c r="Q439" s="512"/>
      <c r="R439" s="512"/>
      <c r="S439" s="513"/>
      <c r="T439" s="410">
        <v>14.5</v>
      </c>
      <c r="U439" s="411"/>
      <c r="V439" s="412"/>
      <c r="W439" s="413"/>
      <c r="X439" s="408" t="str">
        <f>IF(T439*V439&gt;0,T439*V439,"")</f>
        <v/>
      </c>
      <c r="Y439" s="409"/>
    </row>
    <row r="440" spans="1:26" s="7" customFormat="1" ht="15.75" customHeight="1" outlineLevel="1" x14ac:dyDescent="0.25">
      <c r="A440" s="104" t="s">
        <v>725</v>
      </c>
      <c r="B440" s="103"/>
      <c r="C440" s="45"/>
      <c r="D440" s="45"/>
      <c r="E440" s="45"/>
      <c r="F440" s="45"/>
      <c r="G440" s="45"/>
      <c r="H440" s="45"/>
      <c r="I440" s="45"/>
      <c r="J440" s="45"/>
      <c r="K440" s="45"/>
      <c r="L440" s="47"/>
      <c r="M440" s="59" t="s">
        <v>710</v>
      </c>
      <c r="N440" s="48"/>
      <c r="O440" s="47"/>
      <c r="P440" s="494"/>
      <c r="Q440" s="495"/>
      <c r="R440" s="495"/>
      <c r="S440" s="496"/>
      <c r="T440" s="410">
        <v>14.5</v>
      </c>
      <c r="U440" s="411"/>
      <c r="V440" s="412"/>
      <c r="W440" s="413"/>
      <c r="X440" s="408" t="str">
        <f>IF(T440*V440&gt;0,T440*V440,"")</f>
        <v/>
      </c>
      <c r="Y440" s="409"/>
    </row>
    <row r="441" spans="1:26" s="7" customFormat="1" ht="15.75" customHeight="1" outlineLevel="1" x14ac:dyDescent="0.25">
      <c r="A441" s="104" t="s">
        <v>740</v>
      </c>
      <c r="B441" s="103"/>
      <c r="C441" s="45"/>
      <c r="D441" s="45"/>
      <c r="E441" s="45"/>
      <c r="F441" s="45"/>
      <c r="G441" s="45"/>
      <c r="H441" s="45"/>
      <c r="I441" s="45"/>
      <c r="J441" s="45"/>
      <c r="K441" s="45"/>
      <c r="L441" s="47"/>
      <c r="M441" s="59"/>
      <c r="N441" s="48"/>
      <c r="O441" s="47"/>
      <c r="P441" s="497"/>
      <c r="Q441" s="498"/>
      <c r="R441" s="498"/>
      <c r="S441" s="499"/>
      <c r="T441" s="410">
        <v>14.5</v>
      </c>
      <c r="U441" s="411"/>
      <c r="V441" s="412"/>
      <c r="W441" s="413"/>
      <c r="X441" s="408" t="str">
        <f>IF(T441*V441&gt;0,T441*V441,"")</f>
        <v/>
      </c>
      <c r="Y441" s="409"/>
    </row>
    <row r="442" spans="1:26" s="7" customFormat="1" ht="23.25" customHeight="1" x14ac:dyDescent="0.25">
      <c r="A442" s="55" t="s">
        <v>107</v>
      </c>
      <c r="B442" s="56"/>
      <c r="C442" s="57"/>
      <c r="D442" s="57"/>
      <c r="E442" s="57"/>
      <c r="F442" s="57"/>
      <c r="G442" s="57"/>
      <c r="H442" s="57"/>
      <c r="I442" s="57"/>
      <c r="J442" s="57"/>
      <c r="K442" s="57"/>
      <c r="L442" s="58"/>
      <c r="M442" s="481" t="s">
        <v>64</v>
      </c>
      <c r="N442" s="482"/>
      <c r="O442" s="194" t="s">
        <v>248</v>
      </c>
      <c r="P442" s="481" t="s">
        <v>65</v>
      </c>
      <c r="Q442" s="482"/>
      <c r="R442" s="482"/>
      <c r="S442" s="483"/>
      <c r="T442" s="428" t="s">
        <v>12</v>
      </c>
      <c r="U442" s="430"/>
      <c r="V442" s="424" t="s">
        <v>66</v>
      </c>
      <c r="W442" s="425"/>
      <c r="X442" s="428" t="s">
        <v>13</v>
      </c>
      <c r="Y442" s="429"/>
    </row>
    <row r="443" spans="1:26" s="7" customFormat="1" ht="15.75" customHeight="1" outlineLevel="1" x14ac:dyDescent="0.25">
      <c r="A443" s="599" t="s">
        <v>253</v>
      </c>
      <c r="B443" s="506"/>
      <c r="C443" s="506"/>
      <c r="D443" s="506"/>
      <c r="E443" s="506"/>
      <c r="F443" s="506"/>
      <c r="G443" s="506"/>
      <c r="H443" s="506"/>
      <c r="I443" s="506"/>
      <c r="J443" s="506"/>
      <c r="K443" s="506"/>
      <c r="L443" s="507"/>
      <c r="M443" s="505" t="s">
        <v>108</v>
      </c>
      <c r="N443" s="140" t="s">
        <v>224</v>
      </c>
      <c r="O443" s="186"/>
      <c r="P443" s="505"/>
      <c r="Q443" s="506"/>
      <c r="R443" s="506"/>
      <c r="S443" s="507"/>
      <c r="T443" s="515">
        <v>3</v>
      </c>
      <c r="U443" s="546" t="str">
        <f>IF(O443&gt;0,O443,"")</f>
        <v/>
      </c>
      <c r="V443" s="458"/>
      <c r="W443" s="459"/>
      <c r="X443" s="520" t="str">
        <f>IF(T443*V443&gt;0,T443*V443*U443,"")</f>
        <v/>
      </c>
      <c r="Y443" s="521"/>
    </row>
    <row r="444" spans="1:26" s="7" customFormat="1" ht="13.5" customHeight="1" outlineLevel="1" x14ac:dyDescent="0.25">
      <c r="A444" s="600"/>
      <c r="B444" s="601"/>
      <c r="C444" s="601"/>
      <c r="D444" s="601"/>
      <c r="E444" s="601"/>
      <c r="F444" s="601"/>
      <c r="G444" s="601"/>
      <c r="H444" s="601"/>
      <c r="I444" s="601"/>
      <c r="J444" s="601"/>
      <c r="K444" s="601"/>
      <c r="L444" s="602"/>
      <c r="M444" s="603"/>
      <c r="N444" s="607" t="s">
        <v>101</v>
      </c>
      <c r="O444" s="186"/>
      <c r="P444" s="603"/>
      <c r="Q444" s="601"/>
      <c r="R444" s="601"/>
      <c r="S444" s="602"/>
      <c r="T444" s="515"/>
      <c r="U444" s="546"/>
      <c r="V444" s="574"/>
      <c r="W444" s="575"/>
      <c r="X444" s="520"/>
      <c r="Y444" s="521"/>
    </row>
    <row r="445" spans="1:26" s="7" customFormat="1" ht="3" customHeight="1" outlineLevel="1" x14ac:dyDescent="0.2">
      <c r="A445" s="600"/>
      <c r="B445" s="601"/>
      <c r="C445" s="601"/>
      <c r="D445" s="601"/>
      <c r="E445" s="601"/>
      <c r="F445" s="601"/>
      <c r="G445" s="601"/>
      <c r="H445" s="601"/>
      <c r="I445" s="601"/>
      <c r="J445" s="601"/>
      <c r="K445" s="601"/>
      <c r="L445" s="602"/>
      <c r="M445" s="603"/>
      <c r="N445" s="607"/>
      <c r="O445" s="217"/>
      <c r="P445" s="603"/>
      <c r="Q445" s="601"/>
      <c r="R445" s="601"/>
      <c r="S445" s="602"/>
      <c r="T445" s="515"/>
      <c r="U445" s="546"/>
      <c r="V445" s="460"/>
      <c r="W445" s="461"/>
      <c r="X445" s="520"/>
      <c r="Y445" s="521"/>
    </row>
    <row r="446" spans="1:26" s="7" customFormat="1" ht="13.5" customHeight="1" outlineLevel="1" x14ac:dyDescent="0.25">
      <c r="A446" s="599" t="s">
        <v>124</v>
      </c>
      <c r="B446" s="506"/>
      <c r="C446" s="506"/>
      <c r="D446" s="506"/>
      <c r="E446" s="506"/>
      <c r="F446" s="506"/>
      <c r="G446" s="506"/>
      <c r="H446" s="506"/>
      <c r="I446" s="506"/>
      <c r="J446" s="506"/>
      <c r="K446" s="506"/>
      <c r="L446" s="507"/>
      <c r="M446" s="505" t="s">
        <v>109</v>
      </c>
      <c r="N446" s="140" t="s">
        <v>224</v>
      </c>
      <c r="O446" s="186"/>
      <c r="P446" s="505"/>
      <c r="Q446" s="506"/>
      <c r="R446" s="506"/>
      <c r="S446" s="507"/>
      <c r="T446" s="515">
        <v>3</v>
      </c>
      <c r="U446" s="546" t="str">
        <f>IF(O446&gt;0,O446,"")</f>
        <v/>
      </c>
      <c r="V446" s="458"/>
      <c r="W446" s="459"/>
      <c r="X446" s="520" t="str">
        <f>IF(T446*V446&gt;0,T446*V446*U446,"")</f>
        <v/>
      </c>
      <c r="Y446" s="521"/>
    </row>
    <row r="447" spans="1:26" s="7" customFormat="1" ht="12.6" customHeight="1" outlineLevel="1" x14ac:dyDescent="0.25">
      <c r="A447" s="600"/>
      <c r="B447" s="601"/>
      <c r="C447" s="601"/>
      <c r="D447" s="601"/>
      <c r="E447" s="601"/>
      <c r="F447" s="601"/>
      <c r="G447" s="601"/>
      <c r="H447" s="601"/>
      <c r="I447" s="601"/>
      <c r="J447" s="601"/>
      <c r="K447" s="601"/>
      <c r="L447" s="602"/>
      <c r="M447" s="603"/>
      <c r="N447" s="607" t="s">
        <v>101</v>
      </c>
      <c r="O447" s="186"/>
      <c r="P447" s="603"/>
      <c r="Q447" s="601"/>
      <c r="R447" s="601"/>
      <c r="S447" s="602"/>
      <c r="T447" s="515"/>
      <c r="U447" s="546"/>
      <c r="V447" s="574"/>
      <c r="W447" s="575"/>
      <c r="X447" s="520"/>
      <c r="Y447" s="521"/>
    </row>
    <row r="448" spans="1:26" s="7" customFormat="1" ht="3" customHeight="1" outlineLevel="1" x14ac:dyDescent="0.2">
      <c r="A448" s="600"/>
      <c r="B448" s="601"/>
      <c r="C448" s="601"/>
      <c r="D448" s="601"/>
      <c r="E448" s="601"/>
      <c r="F448" s="601"/>
      <c r="G448" s="601"/>
      <c r="H448" s="601"/>
      <c r="I448" s="601"/>
      <c r="J448" s="601"/>
      <c r="K448" s="601"/>
      <c r="L448" s="602"/>
      <c r="M448" s="603"/>
      <c r="N448" s="607"/>
      <c r="O448" s="217"/>
      <c r="P448" s="603"/>
      <c r="Q448" s="601"/>
      <c r="R448" s="601"/>
      <c r="S448" s="602"/>
      <c r="T448" s="515"/>
      <c r="U448" s="546"/>
      <c r="V448" s="460"/>
      <c r="W448" s="461"/>
      <c r="X448" s="520"/>
      <c r="Y448" s="521"/>
    </row>
    <row r="449" spans="1:25" s="7" customFormat="1" ht="13.5" customHeight="1" outlineLevel="1" x14ac:dyDescent="0.25">
      <c r="A449" s="590" t="s">
        <v>247</v>
      </c>
      <c r="B449" s="591"/>
      <c r="C449" s="591"/>
      <c r="D449" s="591"/>
      <c r="E449" s="591"/>
      <c r="F449" s="591"/>
      <c r="G449" s="591"/>
      <c r="H449" s="591"/>
      <c r="I449" s="591"/>
      <c r="J449" s="591"/>
      <c r="K449" s="591"/>
      <c r="L449" s="592"/>
      <c r="M449" s="587" t="s">
        <v>388</v>
      </c>
      <c r="N449" s="140" t="s">
        <v>224</v>
      </c>
      <c r="O449" s="186"/>
      <c r="P449" s="609" t="s">
        <v>100</v>
      </c>
      <c r="Q449" s="610"/>
      <c r="R449" s="610"/>
      <c r="S449" s="611"/>
      <c r="T449" s="584">
        <v>3</v>
      </c>
      <c r="U449" s="571" t="str">
        <f>IF(O449&gt;0,O449,"")</f>
        <v/>
      </c>
      <c r="V449" s="458"/>
      <c r="W449" s="459"/>
      <c r="X449" s="474" t="str">
        <f>IF(T449*V449&gt;0,T449*V449*U449,"")</f>
        <v/>
      </c>
      <c r="Y449" s="475"/>
    </row>
    <row r="450" spans="1:25" s="7" customFormat="1" ht="3" customHeight="1" outlineLevel="1" x14ac:dyDescent="0.25">
      <c r="A450" s="593"/>
      <c r="B450" s="594"/>
      <c r="C450" s="594"/>
      <c r="D450" s="594"/>
      <c r="E450" s="594"/>
      <c r="F450" s="594"/>
      <c r="G450" s="594"/>
      <c r="H450" s="594"/>
      <c r="I450" s="594"/>
      <c r="J450" s="594"/>
      <c r="K450" s="594"/>
      <c r="L450" s="595"/>
      <c r="M450" s="588"/>
      <c r="N450" s="607" t="s">
        <v>101</v>
      </c>
      <c r="O450" s="215"/>
      <c r="P450" s="612"/>
      <c r="Q450" s="613"/>
      <c r="R450" s="613"/>
      <c r="S450" s="614"/>
      <c r="T450" s="585"/>
      <c r="U450" s="572"/>
      <c r="V450" s="574"/>
      <c r="W450" s="575"/>
      <c r="X450" s="576"/>
      <c r="Y450" s="577"/>
    </row>
    <row r="451" spans="1:25" s="7" customFormat="1" ht="14.25" customHeight="1" outlineLevel="1" x14ac:dyDescent="0.2">
      <c r="A451" s="593"/>
      <c r="B451" s="594"/>
      <c r="C451" s="594"/>
      <c r="D451" s="594"/>
      <c r="E451" s="594"/>
      <c r="F451" s="594"/>
      <c r="G451" s="594"/>
      <c r="H451" s="594"/>
      <c r="I451" s="594"/>
      <c r="J451" s="594"/>
      <c r="K451" s="594"/>
      <c r="L451" s="595"/>
      <c r="M451" s="588"/>
      <c r="N451" s="607"/>
      <c r="O451" s="193"/>
      <c r="P451" s="612"/>
      <c r="Q451" s="613"/>
      <c r="R451" s="613"/>
      <c r="S451" s="614"/>
      <c r="T451" s="585"/>
      <c r="U451" s="572"/>
      <c r="V451" s="574"/>
      <c r="W451" s="575"/>
      <c r="X451" s="576"/>
      <c r="Y451" s="577"/>
    </row>
    <row r="452" spans="1:25" s="7" customFormat="1" ht="3" customHeight="1" outlineLevel="1" x14ac:dyDescent="0.2">
      <c r="A452" s="596"/>
      <c r="B452" s="597"/>
      <c r="C452" s="597"/>
      <c r="D452" s="597"/>
      <c r="E452" s="597"/>
      <c r="F452" s="597"/>
      <c r="G452" s="597"/>
      <c r="H452" s="597"/>
      <c r="I452" s="597"/>
      <c r="J452" s="597"/>
      <c r="K452" s="597"/>
      <c r="L452" s="598"/>
      <c r="M452" s="589"/>
      <c r="N452" s="608"/>
      <c r="O452" s="216"/>
      <c r="P452" s="615"/>
      <c r="Q452" s="616"/>
      <c r="R452" s="616"/>
      <c r="S452" s="617"/>
      <c r="T452" s="586"/>
      <c r="U452" s="573"/>
      <c r="V452" s="460"/>
      <c r="W452" s="461"/>
      <c r="X452" s="476"/>
      <c r="Y452" s="477"/>
    </row>
    <row r="453" spans="1:25" s="7" customFormat="1" ht="12.6" customHeight="1" outlineLevel="1" x14ac:dyDescent="0.25">
      <c r="A453" s="590" t="s">
        <v>102</v>
      </c>
      <c r="B453" s="591"/>
      <c r="C453" s="591"/>
      <c r="D453" s="591"/>
      <c r="E453" s="591"/>
      <c r="F453" s="591"/>
      <c r="G453" s="591"/>
      <c r="H453" s="591"/>
      <c r="I453" s="591"/>
      <c r="J453" s="591"/>
      <c r="K453" s="591"/>
      <c r="L453" s="592"/>
      <c r="M453" s="587" t="s">
        <v>389</v>
      </c>
      <c r="N453" s="140" t="s">
        <v>224</v>
      </c>
      <c r="O453" s="186"/>
      <c r="P453" s="556" t="s">
        <v>100</v>
      </c>
      <c r="Q453" s="557"/>
      <c r="R453" s="557"/>
      <c r="S453" s="558"/>
      <c r="T453" s="515">
        <v>3</v>
      </c>
      <c r="U453" s="571" t="str">
        <f>IF(O453&gt;0,O453,"")</f>
        <v/>
      </c>
      <c r="V453" s="458"/>
      <c r="W453" s="459"/>
      <c r="X453" s="474" t="str">
        <f>IF(T453*V453&gt;0,T453*V453*U453,"")</f>
        <v/>
      </c>
      <c r="Y453" s="475"/>
    </row>
    <row r="454" spans="1:25" s="7" customFormat="1" ht="14.25" customHeight="1" outlineLevel="1" x14ac:dyDescent="0.25">
      <c r="A454" s="593"/>
      <c r="B454" s="594"/>
      <c r="C454" s="594"/>
      <c r="D454" s="594"/>
      <c r="E454" s="594"/>
      <c r="F454" s="594"/>
      <c r="G454" s="594"/>
      <c r="H454" s="594"/>
      <c r="I454" s="594"/>
      <c r="J454" s="594"/>
      <c r="K454" s="594"/>
      <c r="L454" s="595"/>
      <c r="M454" s="588"/>
      <c r="N454" s="162" t="s">
        <v>101</v>
      </c>
      <c r="O454" s="186"/>
      <c r="P454" s="556"/>
      <c r="Q454" s="557"/>
      <c r="R454" s="557"/>
      <c r="S454" s="558"/>
      <c r="T454" s="515"/>
      <c r="U454" s="572"/>
      <c r="V454" s="574"/>
      <c r="W454" s="575"/>
      <c r="X454" s="576"/>
      <c r="Y454" s="577"/>
    </row>
    <row r="455" spans="1:25" s="7" customFormat="1" ht="3" customHeight="1" outlineLevel="1" x14ac:dyDescent="0.2">
      <c r="A455" s="596"/>
      <c r="B455" s="597"/>
      <c r="C455" s="597"/>
      <c r="D455" s="597"/>
      <c r="E455" s="597"/>
      <c r="F455" s="597"/>
      <c r="G455" s="597"/>
      <c r="H455" s="597"/>
      <c r="I455" s="597"/>
      <c r="J455" s="597"/>
      <c r="K455" s="597"/>
      <c r="L455" s="598"/>
      <c r="M455" s="589"/>
      <c r="N455" s="171"/>
      <c r="O455" s="193"/>
      <c r="P455" s="556"/>
      <c r="Q455" s="557"/>
      <c r="R455" s="557"/>
      <c r="S455" s="558"/>
      <c r="T455" s="515"/>
      <c r="U455" s="573"/>
      <c r="V455" s="460"/>
      <c r="W455" s="461"/>
      <c r="X455" s="476"/>
      <c r="Y455" s="477"/>
    </row>
    <row r="456" spans="1:25" s="7" customFormat="1" ht="15.75" customHeight="1" outlineLevel="1" x14ac:dyDescent="0.25">
      <c r="A456" s="124" t="s">
        <v>741</v>
      </c>
      <c r="B456" s="125"/>
      <c r="C456" s="126"/>
      <c r="D456" s="126"/>
      <c r="E456" s="126"/>
      <c r="F456" s="126"/>
      <c r="G456" s="126"/>
      <c r="H456" s="126"/>
      <c r="I456" s="127"/>
      <c r="J456" s="163"/>
      <c r="K456" s="49"/>
      <c r="L456" s="61"/>
      <c r="M456" s="167" t="s">
        <v>336</v>
      </c>
      <c r="N456" s="140" t="s">
        <v>224</v>
      </c>
      <c r="O456" s="186"/>
      <c r="P456" s="581" t="s">
        <v>241</v>
      </c>
      <c r="Q456" s="582"/>
      <c r="R456" s="582"/>
      <c r="S456" s="583"/>
      <c r="T456" s="547">
        <v>3</v>
      </c>
      <c r="U456" s="546" t="str">
        <f>IF(O456&gt;0,O456,"")</f>
        <v/>
      </c>
      <c r="V456" s="458"/>
      <c r="W456" s="459"/>
      <c r="X456" s="520" t="str">
        <f>IF(T456*V456&gt;0,T456*V456*U456,"")</f>
        <v/>
      </c>
      <c r="Y456" s="521"/>
    </row>
    <row r="457" spans="1:25" s="7" customFormat="1" ht="3" customHeight="1" outlineLevel="1" x14ac:dyDescent="0.25">
      <c r="A457" s="70"/>
      <c r="B457" s="122"/>
      <c r="C457" s="64"/>
      <c r="D457" s="64"/>
      <c r="E457" s="64"/>
      <c r="F457" s="64"/>
      <c r="G457" s="64"/>
      <c r="H457" s="64"/>
      <c r="I457" s="64"/>
      <c r="J457" s="64"/>
      <c r="K457" s="64"/>
      <c r="L457" s="65"/>
      <c r="M457" s="168"/>
      <c r="N457" s="171"/>
      <c r="O457" s="193"/>
      <c r="P457" s="581"/>
      <c r="Q457" s="582"/>
      <c r="R457" s="582"/>
      <c r="S457" s="583"/>
      <c r="T457" s="547"/>
      <c r="U457" s="546"/>
      <c r="V457" s="460"/>
      <c r="W457" s="461"/>
      <c r="X457" s="520"/>
      <c r="Y457" s="521"/>
    </row>
    <row r="458" spans="1:25" s="7" customFormat="1" ht="15.75" customHeight="1" outlineLevel="1" x14ac:dyDescent="0.25">
      <c r="A458" s="124" t="s">
        <v>412</v>
      </c>
      <c r="B458" s="125"/>
      <c r="C458" s="126"/>
      <c r="D458" s="126"/>
      <c r="E458" s="126"/>
      <c r="F458" s="126"/>
      <c r="G458" s="126"/>
      <c r="H458" s="126"/>
      <c r="I458" s="127"/>
      <c r="J458" s="163"/>
      <c r="K458" s="49"/>
      <c r="L458" s="61"/>
      <c r="M458" s="167" t="s">
        <v>390</v>
      </c>
      <c r="N458" s="140" t="s">
        <v>224</v>
      </c>
      <c r="O458" s="186"/>
      <c r="P458" s="581"/>
      <c r="Q458" s="582"/>
      <c r="R458" s="582"/>
      <c r="S458" s="583"/>
      <c r="T458" s="547">
        <v>3</v>
      </c>
      <c r="U458" s="546" t="str">
        <f>IF(O458&gt;0,O458,"")</f>
        <v/>
      </c>
      <c r="V458" s="458"/>
      <c r="W458" s="459"/>
      <c r="X458" s="520" t="str">
        <f>IF(T458*V458&gt;0,T458*V458*U458,"")</f>
        <v/>
      </c>
      <c r="Y458" s="521"/>
    </row>
    <row r="459" spans="1:25" s="7" customFormat="1" ht="3" customHeight="1" outlineLevel="1" x14ac:dyDescent="0.25">
      <c r="A459" s="70"/>
      <c r="B459" s="122"/>
      <c r="C459" s="64"/>
      <c r="D459" s="64"/>
      <c r="E459" s="64"/>
      <c r="F459" s="64"/>
      <c r="G459" s="64"/>
      <c r="H459" s="64"/>
      <c r="I459" s="64"/>
      <c r="J459" s="64"/>
      <c r="K459" s="64"/>
      <c r="L459" s="65"/>
      <c r="M459" s="168"/>
      <c r="N459" s="171"/>
      <c r="O459" s="193"/>
      <c r="P459" s="581"/>
      <c r="Q459" s="582"/>
      <c r="R459" s="582"/>
      <c r="S459" s="583"/>
      <c r="T459" s="547"/>
      <c r="U459" s="546"/>
      <c r="V459" s="460"/>
      <c r="W459" s="461"/>
      <c r="X459" s="520"/>
      <c r="Y459" s="521"/>
    </row>
    <row r="460" spans="1:25" s="7" customFormat="1" ht="15.75" customHeight="1" outlineLevel="1" x14ac:dyDescent="0.25">
      <c r="A460" s="138" t="s">
        <v>742</v>
      </c>
      <c r="B460" s="139"/>
      <c r="C460" s="140"/>
      <c r="D460" s="140"/>
      <c r="E460" s="140"/>
      <c r="F460" s="140"/>
      <c r="G460" s="140"/>
      <c r="H460" s="140"/>
      <c r="I460" s="141"/>
      <c r="J460" s="141"/>
      <c r="K460" s="50"/>
      <c r="L460" s="142"/>
      <c r="M460" s="158" t="s">
        <v>259</v>
      </c>
      <c r="N460" s="140" t="s">
        <v>224</v>
      </c>
      <c r="O460" s="186"/>
      <c r="P460" s="568"/>
      <c r="Q460" s="569"/>
      <c r="R460" s="569"/>
      <c r="S460" s="570"/>
      <c r="T460" s="547">
        <v>3</v>
      </c>
      <c r="U460" s="546" t="str">
        <f>IF(O460&gt;0,O460,"")</f>
        <v/>
      </c>
      <c r="V460" s="458"/>
      <c r="W460" s="459"/>
      <c r="X460" s="520" t="str">
        <f>IF(T460*V460&gt;0,T460*V460*U460,"")</f>
        <v/>
      </c>
      <c r="Y460" s="521"/>
    </row>
    <row r="461" spans="1:25" s="7" customFormat="1" ht="3" customHeight="1" outlineLevel="1" x14ac:dyDescent="0.25">
      <c r="A461" s="143"/>
      <c r="B461" s="144"/>
      <c r="C461" s="54"/>
      <c r="D461" s="54"/>
      <c r="E461" s="54"/>
      <c r="F461" s="54"/>
      <c r="G461" s="54"/>
      <c r="H461" s="54"/>
      <c r="I461" s="54"/>
      <c r="J461" s="54"/>
      <c r="K461" s="54"/>
      <c r="L461" s="145"/>
      <c r="M461" s="159"/>
      <c r="N461" s="170"/>
      <c r="O461" s="192"/>
      <c r="P461" s="568"/>
      <c r="Q461" s="569"/>
      <c r="R461" s="569"/>
      <c r="S461" s="570"/>
      <c r="T461" s="547"/>
      <c r="U461" s="546"/>
      <c r="V461" s="460"/>
      <c r="W461" s="461"/>
      <c r="X461" s="520"/>
      <c r="Y461" s="521"/>
    </row>
    <row r="462" spans="1:25" s="7" customFormat="1" ht="15.6" customHeight="1" outlineLevel="1" x14ac:dyDescent="0.25">
      <c r="A462" s="138" t="s">
        <v>203</v>
      </c>
      <c r="B462" s="139"/>
      <c r="C462" s="140"/>
      <c r="D462" s="140"/>
      <c r="E462" s="140"/>
      <c r="F462" s="140"/>
      <c r="G462" s="140"/>
      <c r="H462" s="140"/>
      <c r="I462" s="141"/>
      <c r="J462" s="141"/>
      <c r="K462" s="50"/>
      <c r="L462" s="142"/>
      <c r="M462" s="158" t="s">
        <v>202</v>
      </c>
      <c r="N462" s="140" t="s">
        <v>224</v>
      </c>
      <c r="O462" s="186"/>
      <c r="P462" s="451" t="s">
        <v>220</v>
      </c>
      <c r="Q462" s="452"/>
      <c r="R462" s="452"/>
      <c r="S462" s="453"/>
      <c r="T462" s="547">
        <v>3</v>
      </c>
      <c r="U462" s="546" t="str">
        <f>IF(O462&gt;0,O462,"")</f>
        <v/>
      </c>
      <c r="V462" s="458"/>
      <c r="W462" s="459"/>
      <c r="X462" s="520" t="str">
        <f>IF(T462*V462&gt;0,T462*V462*U462,"")</f>
        <v/>
      </c>
      <c r="Y462" s="521"/>
    </row>
    <row r="463" spans="1:25" s="7" customFormat="1" ht="3" customHeight="1" outlineLevel="1" x14ac:dyDescent="0.25">
      <c r="A463" s="143"/>
      <c r="B463" s="144"/>
      <c r="C463" s="54"/>
      <c r="D463" s="54"/>
      <c r="E463" s="54"/>
      <c r="F463" s="54"/>
      <c r="G463" s="54"/>
      <c r="H463" s="54"/>
      <c r="I463" s="54"/>
      <c r="J463" s="54"/>
      <c r="K463" s="54"/>
      <c r="L463" s="145"/>
      <c r="M463" s="159"/>
      <c r="N463" s="170"/>
      <c r="O463" s="192"/>
      <c r="P463" s="451"/>
      <c r="Q463" s="452"/>
      <c r="R463" s="452"/>
      <c r="S463" s="453"/>
      <c r="T463" s="547"/>
      <c r="U463" s="546"/>
      <c r="V463" s="460"/>
      <c r="W463" s="461"/>
      <c r="X463" s="520"/>
      <c r="Y463" s="521"/>
    </row>
    <row r="464" spans="1:25" s="7" customFormat="1" ht="15.6" customHeight="1" outlineLevel="1" x14ac:dyDescent="0.25">
      <c r="A464" s="138" t="s">
        <v>223</v>
      </c>
      <c r="B464" s="139"/>
      <c r="C464" s="140"/>
      <c r="D464" s="140"/>
      <c r="E464" s="140"/>
      <c r="F464" s="140"/>
      <c r="G464" s="140"/>
      <c r="H464" s="140"/>
      <c r="I464" s="127"/>
      <c r="J464" s="163"/>
      <c r="K464" s="49"/>
      <c r="L464" s="142"/>
      <c r="M464" s="158" t="s">
        <v>221</v>
      </c>
      <c r="N464" s="140" t="s">
        <v>224</v>
      </c>
      <c r="O464" s="186"/>
      <c r="P464" s="548"/>
      <c r="Q464" s="549"/>
      <c r="R464" s="549"/>
      <c r="S464" s="550"/>
      <c r="T464" s="547">
        <v>3</v>
      </c>
      <c r="U464" s="546" t="str">
        <f>IF(O464&gt;0,O464,"")</f>
        <v/>
      </c>
      <c r="V464" s="458"/>
      <c r="W464" s="459"/>
      <c r="X464" s="520" t="str">
        <f>IF(T464*V464&gt;0,T464*V464*U464,"")</f>
        <v/>
      </c>
      <c r="Y464" s="521"/>
    </row>
    <row r="465" spans="1:25" s="7" customFormat="1" ht="3" customHeight="1" outlineLevel="1" x14ac:dyDescent="0.25">
      <c r="A465" s="143"/>
      <c r="B465" s="144"/>
      <c r="C465" s="54"/>
      <c r="D465" s="54"/>
      <c r="E465" s="54"/>
      <c r="F465" s="54"/>
      <c r="G465" s="54"/>
      <c r="H465" s="54"/>
      <c r="I465" s="54"/>
      <c r="J465" s="54"/>
      <c r="K465" s="54"/>
      <c r="L465" s="145"/>
      <c r="M465" s="159"/>
      <c r="N465" s="170"/>
      <c r="O465" s="192"/>
      <c r="P465" s="551"/>
      <c r="Q465" s="552"/>
      <c r="R465" s="552"/>
      <c r="S465" s="553"/>
      <c r="T465" s="547"/>
      <c r="U465" s="546"/>
      <c r="V465" s="460"/>
      <c r="W465" s="461"/>
      <c r="X465" s="520"/>
      <c r="Y465" s="521"/>
    </row>
    <row r="466" spans="1:25" s="7" customFormat="1" ht="15.75" customHeight="1" outlineLevel="1" x14ac:dyDescent="0.25">
      <c r="A466" s="138" t="s">
        <v>242</v>
      </c>
      <c r="B466" s="135"/>
      <c r="C466" s="50"/>
      <c r="D466" s="50"/>
      <c r="E466" s="50"/>
      <c r="F466" s="50"/>
      <c r="G466" s="50"/>
      <c r="H466" s="50"/>
      <c r="I466" s="50"/>
      <c r="J466" s="50"/>
      <c r="K466" s="50"/>
      <c r="L466" s="142"/>
      <c r="M466" s="158" t="s">
        <v>243</v>
      </c>
      <c r="N466" s="140" t="s">
        <v>224</v>
      </c>
      <c r="O466" s="186"/>
      <c r="P466" s="548"/>
      <c r="Q466" s="549"/>
      <c r="R466" s="549"/>
      <c r="S466" s="550"/>
      <c r="T466" s="547">
        <v>3</v>
      </c>
      <c r="U466" s="546" t="str">
        <f>IF(O466&gt;0,O466,"")</f>
        <v/>
      </c>
      <c r="V466" s="458"/>
      <c r="W466" s="459"/>
      <c r="X466" s="520" t="str">
        <f>IF(T466*V466&gt;0,T466*V466*U466,"")</f>
        <v/>
      </c>
      <c r="Y466" s="521"/>
    </row>
    <row r="467" spans="1:25" s="7" customFormat="1" ht="3" customHeight="1" outlineLevel="1" x14ac:dyDescent="0.25">
      <c r="A467" s="187"/>
      <c r="B467" s="169"/>
      <c r="C467" s="188"/>
      <c r="D467" s="188"/>
      <c r="E467" s="188"/>
      <c r="F467" s="188"/>
      <c r="G467" s="188"/>
      <c r="H467" s="188"/>
      <c r="I467" s="188"/>
      <c r="J467" s="188"/>
      <c r="K467" s="188"/>
      <c r="L467" s="189"/>
      <c r="M467" s="190"/>
      <c r="N467" s="185"/>
      <c r="O467" s="196"/>
      <c r="P467" s="551"/>
      <c r="Q467" s="552"/>
      <c r="R467" s="552"/>
      <c r="S467" s="553"/>
      <c r="T467" s="547"/>
      <c r="U467" s="546"/>
      <c r="V467" s="460"/>
      <c r="W467" s="461"/>
      <c r="X467" s="520"/>
      <c r="Y467" s="521"/>
    </row>
    <row r="468" spans="1:25" s="7" customFormat="1" ht="15.75" customHeight="1" outlineLevel="1" x14ac:dyDescent="0.25">
      <c r="A468" s="138" t="s">
        <v>252</v>
      </c>
      <c r="B468" s="135"/>
      <c r="C468" s="50"/>
      <c r="D468" s="50"/>
      <c r="E468" s="50"/>
      <c r="F468" s="50"/>
      <c r="G468" s="50"/>
      <c r="H468" s="50"/>
      <c r="I468" s="50"/>
      <c r="J468" s="50"/>
      <c r="K468" s="50"/>
      <c r="L468" s="142"/>
      <c r="M468" s="158" t="s">
        <v>243</v>
      </c>
      <c r="N468" s="140" t="s">
        <v>224</v>
      </c>
      <c r="O468" s="186"/>
      <c r="P468" s="548"/>
      <c r="Q468" s="549"/>
      <c r="R468" s="549"/>
      <c r="S468" s="550"/>
      <c r="T468" s="547">
        <v>3</v>
      </c>
      <c r="U468" s="546" t="str">
        <f>IF(O468&gt;0,O468,"")</f>
        <v/>
      </c>
      <c r="V468" s="458"/>
      <c r="W468" s="459"/>
      <c r="X468" s="520" t="str">
        <f>IF(T468*V468&gt;0,T468*V468*U468,"")</f>
        <v/>
      </c>
      <c r="Y468" s="521"/>
    </row>
    <row r="469" spans="1:25" s="7" customFormat="1" ht="3" customHeight="1" outlineLevel="1" x14ac:dyDescent="0.25">
      <c r="A469" s="143"/>
      <c r="B469" s="144"/>
      <c r="C469" s="54"/>
      <c r="D469" s="54"/>
      <c r="E469" s="54"/>
      <c r="F469" s="54"/>
      <c r="G469" s="54"/>
      <c r="H469" s="54"/>
      <c r="I469" s="54"/>
      <c r="J469" s="54"/>
      <c r="K469" s="54"/>
      <c r="L469" s="145"/>
      <c r="M469" s="159"/>
      <c r="N469" s="170"/>
      <c r="O469" s="192"/>
      <c r="P469" s="551"/>
      <c r="Q469" s="552"/>
      <c r="R469" s="552"/>
      <c r="S469" s="553"/>
      <c r="T469" s="547"/>
      <c r="U469" s="546"/>
      <c r="V469" s="460"/>
      <c r="W469" s="461"/>
      <c r="X469" s="520"/>
      <c r="Y469" s="521"/>
    </row>
    <row r="470" spans="1:25" s="7" customFormat="1" ht="15.75" customHeight="1" outlineLevel="1" x14ac:dyDescent="0.25">
      <c r="A470" s="138" t="s">
        <v>222</v>
      </c>
      <c r="B470" s="139"/>
      <c r="C470" s="140"/>
      <c r="D470" s="140"/>
      <c r="E470" s="140"/>
      <c r="F470" s="140"/>
      <c r="G470" s="140"/>
      <c r="H470" s="140"/>
      <c r="I470" s="127"/>
      <c r="J470" s="163"/>
      <c r="K470" s="49"/>
      <c r="L470" s="142"/>
      <c r="M470" s="158" t="s">
        <v>244</v>
      </c>
      <c r="N470" s="140" t="s">
        <v>224</v>
      </c>
      <c r="O470" s="186"/>
      <c r="P470" s="548"/>
      <c r="Q470" s="549"/>
      <c r="R470" s="549"/>
      <c r="S470" s="550"/>
      <c r="T470" s="547">
        <v>3</v>
      </c>
      <c r="U470" s="546" t="str">
        <f>IF(O470&gt;0,O470,"")</f>
        <v/>
      </c>
      <c r="V470" s="458"/>
      <c r="W470" s="459"/>
      <c r="X470" s="520" t="str">
        <f>IF(T470*V470&gt;0,T470*V470*U470,"")</f>
        <v/>
      </c>
      <c r="Y470" s="521"/>
    </row>
    <row r="471" spans="1:25" s="7" customFormat="1" ht="3" customHeight="1" outlineLevel="1" x14ac:dyDescent="0.25">
      <c r="A471" s="143"/>
      <c r="B471" s="144"/>
      <c r="C471" s="54"/>
      <c r="D471" s="54"/>
      <c r="E471" s="54"/>
      <c r="F471" s="54"/>
      <c r="G471" s="54"/>
      <c r="H471" s="54"/>
      <c r="I471" s="54"/>
      <c r="J471" s="54"/>
      <c r="K471" s="54"/>
      <c r="L471" s="145"/>
      <c r="M471" s="159"/>
      <c r="N471" s="170"/>
      <c r="O471" s="160"/>
      <c r="P471" s="551"/>
      <c r="Q471" s="552"/>
      <c r="R471" s="552"/>
      <c r="S471" s="553"/>
      <c r="T471" s="547"/>
      <c r="U471" s="546"/>
      <c r="V471" s="460"/>
      <c r="W471" s="461"/>
      <c r="X471" s="520"/>
      <c r="Y471" s="521"/>
    </row>
    <row r="472" spans="1:25" s="7" customFormat="1" ht="21.6" customHeight="1" x14ac:dyDescent="0.25">
      <c r="A472" s="138" t="s">
        <v>392</v>
      </c>
      <c r="B472" s="139"/>
      <c r="C472" s="140"/>
      <c r="D472" s="140"/>
      <c r="E472" s="140"/>
      <c r="F472" s="140"/>
      <c r="G472" s="140"/>
      <c r="H472" s="140"/>
      <c r="I472" s="127"/>
      <c r="J472" s="163"/>
      <c r="K472" s="49"/>
      <c r="L472" s="142"/>
      <c r="M472" s="158" t="s">
        <v>391</v>
      </c>
      <c r="N472" s="140" t="s">
        <v>224</v>
      </c>
      <c r="O472" s="186"/>
      <c r="P472" s="548"/>
      <c r="Q472" s="549"/>
      <c r="R472" s="549"/>
      <c r="S472" s="550"/>
      <c r="T472" s="547">
        <v>3</v>
      </c>
      <c r="U472" s="546" t="str">
        <f>IF(O472&gt;0,O472,"")</f>
        <v/>
      </c>
      <c r="V472" s="458"/>
      <c r="W472" s="459"/>
      <c r="X472" s="520" t="str">
        <f>IF(T472*V472&gt;0,T472*V472*U472,"")</f>
        <v/>
      </c>
      <c r="Y472" s="521"/>
    </row>
    <row r="473" spans="1:25" s="7" customFormat="1" ht="3" customHeight="1" outlineLevel="1" x14ac:dyDescent="0.25">
      <c r="A473" s="143"/>
      <c r="B473" s="144"/>
      <c r="C473" s="54"/>
      <c r="D473" s="54"/>
      <c r="E473" s="54"/>
      <c r="F473" s="54"/>
      <c r="G473" s="54"/>
      <c r="H473" s="54"/>
      <c r="I473" s="54"/>
      <c r="J473" s="54"/>
      <c r="K473" s="54"/>
      <c r="L473" s="145"/>
      <c r="M473" s="159"/>
      <c r="N473" s="170"/>
      <c r="O473" s="160"/>
      <c r="P473" s="551"/>
      <c r="Q473" s="552"/>
      <c r="R473" s="552"/>
      <c r="S473" s="553"/>
      <c r="T473" s="547"/>
      <c r="U473" s="546"/>
      <c r="V473" s="460"/>
      <c r="W473" s="461"/>
      <c r="X473" s="520"/>
      <c r="Y473" s="521"/>
    </row>
    <row r="474" spans="1:25" s="7" customFormat="1" ht="15.75" customHeight="1" outlineLevel="1" x14ac:dyDescent="0.25">
      <c r="A474" s="138" t="s">
        <v>422</v>
      </c>
      <c r="B474" s="139"/>
      <c r="C474" s="140"/>
      <c r="D474" s="140"/>
      <c r="E474" s="140"/>
      <c r="F474" s="140"/>
      <c r="G474" s="140"/>
      <c r="H474" s="140"/>
      <c r="I474" s="127"/>
      <c r="J474" s="163"/>
      <c r="K474" s="49"/>
      <c r="L474" s="142"/>
      <c r="M474" s="158" t="s">
        <v>423</v>
      </c>
      <c r="N474" s="140" t="s">
        <v>224</v>
      </c>
      <c r="O474" s="186"/>
      <c r="P474" s="548"/>
      <c r="Q474" s="549"/>
      <c r="R474" s="549"/>
      <c r="S474" s="550"/>
      <c r="T474" s="307">
        <v>3</v>
      </c>
      <c r="U474" s="306" t="str">
        <f>IF(O474&gt;0,O474,"")</f>
        <v/>
      </c>
      <c r="V474" s="458"/>
      <c r="W474" s="459"/>
      <c r="X474" s="520" t="str">
        <f>IF(T474*V474&gt;0,T474*V474*U474,"")</f>
        <v/>
      </c>
      <c r="Y474" s="521"/>
    </row>
    <row r="475" spans="1:25" s="7" customFormat="1" ht="24.75" customHeight="1" x14ac:dyDescent="0.25">
      <c r="A475" s="55" t="s">
        <v>10</v>
      </c>
      <c r="B475" s="56"/>
      <c r="C475" s="57"/>
      <c r="D475" s="57"/>
      <c r="E475" s="57"/>
      <c r="F475" s="57"/>
      <c r="G475" s="57"/>
      <c r="H475" s="57"/>
      <c r="I475" s="57"/>
      <c r="J475" s="57"/>
      <c r="K475" s="57"/>
      <c r="L475" s="58"/>
      <c r="M475" s="481" t="s">
        <v>64</v>
      </c>
      <c r="N475" s="482"/>
      <c r="O475" s="483"/>
      <c r="P475" s="565"/>
      <c r="Q475" s="566"/>
      <c r="R475" s="566"/>
      <c r="S475" s="567"/>
      <c r="T475" s="73"/>
      <c r="U475" s="129"/>
      <c r="V475" s="424" t="s">
        <v>66</v>
      </c>
      <c r="W475" s="425"/>
      <c r="X475" s="428" t="s">
        <v>13</v>
      </c>
      <c r="Y475" s="429"/>
    </row>
    <row r="476" spans="1:25" s="7" customFormat="1" ht="17.25" customHeight="1" x14ac:dyDescent="0.25">
      <c r="A476" s="200"/>
      <c r="B476" s="625"/>
      <c r="C476" s="625"/>
      <c r="D476" s="625"/>
      <c r="E476" s="625"/>
      <c r="F476" s="625"/>
      <c r="G476" s="625"/>
      <c r="H476" s="625"/>
      <c r="I476" s="625"/>
      <c r="J476" s="625"/>
      <c r="K476" s="625"/>
      <c r="L476" s="626"/>
      <c r="M476" s="414"/>
      <c r="N476" s="624"/>
      <c r="O476" s="415"/>
      <c r="P476" s="559"/>
      <c r="Q476" s="560"/>
      <c r="R476" s="560"/>
      <c r="S476" s="561"/>
      <c r="T476" s="426"/>
      <c r="U476" s="427"/>
      <c r="V476" s="414"/>
      <c r="W476" s="415"/>
      <c r="X476" s="419" t="str">
        <f>IF(T476*V476&gt;0,T476*V476,"")</f>
        <v/>
      </c>
      <c r="Y476" s="420"/>
    </row>
    <row r="477" spans="1:25" s="7" customFormat="1" x14ac:dyDescent="0.25">
      <c r="A477" s="55"/>
      <c r="B477" s="56"/>
      <c r="C477" s="57"/>
      <c r="D477" s="57"/>
      <c r="E477" s="57"/>
      <c r="F477" s="57"/>
      <c r="G477" s="57"/>
      <c r="H477" s="57"/>
      <c r="I477" s="57"/>
      <c r="J477" s="57"/>
      <c r="K477" s="57"/>
      <c r="L477" s="58"/>
      <c r="M477" s="565"/>
      <c r="N477" s="566"/>
      <c r="O477" s="567"/>
      <c r="P477" s="565"/>
      <c r="Q477" s="566"/>
      <c r="R477" s="566"/>
      <c r="S477" s="567"/>
      <c r="T477" s="554"/>
      <c r="U477" s="555"/>
      <c r="V477" s="578"/>
      <c r="W477" s="579"/>
      <c r="X477" s="428" t="s">
        <v>13</v>
      </c>
      <c r="Y477" s="429"/>
    </row>
    <row r="478" spans="1:25" s="7" customFormat="1" x14ac:dyDescent="0.25">
      <c r="A478" s="286" t="s">
        <v>127</v>
      </c>
      <c r="B478" s="277"/>
      <c r="C478" s="278"/>
      <c r="D478" s="278"/>
      <c r="E478" s="278"/>
      <c r="F478" s="278"/>
      <c r="G478" s="278"/>
      <c r="H478" s="278"/>
      <c r="I478" s="278"/>
      <c r="J478" s="278"/>
      <c r="K478" s="278"/>
      <c r="L478" s="51"/>
      <c r="M478" s="279"/>
      <c r="N478" s="280"/>
      <c r="O478" s="281"/>
      <c r="P478" s="282"/>
      <c r="Q478" s="282"/>
      <c r="R478" s="282"/>
      <c r="S478" s="283" t="s">
        <v>606</v>
      </c>
      <c r="T478" s="410" t="str">
        <f>IF(B29="X",(10),("$0.00"))</f>
        <v>$0.00</v>
      </c>
      <c r="U478" s="411"/>
      <c r="V478" s="692"/>
      <c r="W478" s="545"/>
      <c r="X478" s="419" t="str">
        <f>IF(T478&gt;0,T478,"")</f>
        <v>$0.00</v>
      </c>
      <c r="Y478" s="420"/>
    </row>
    <row r="479" spans="1:25" s="7" customFormat="1" ht="14.25" customHeight="1" thickBot="1" x14ac:dyDescent="0.3">
      <c r="A479" s="687" t="s">
        <v>608</v>
      </c>
      <c r="B479" s="688"/>
      <c r="C479" s="688"/>
      <c r="D479" s="689"/>
      <c r="E479" s="689"/>
      <c r="F479" s="688" t="s">
        <v>609</v>
      </c>
      <c r="G479" s="688"/>
      <c r="H479" s="690"/>
      <c r="I479" s="690"/>
      <c r="J479" s="690"/>
      <c r="K479" s="690"/>
      <c r="L479" s="691"/>
      <c r="M479" s="562"/>
      <c r="N479" s="563"/>
      <c r="O479" s="564"/>
      <c r="P479" s="74"/>
      <c r="Q479" s="74"/>
      <c r="R479" s="74"/>
      <c r="S479" s="276" t="s">
        <v>610</v>
      </c>
      <c r="T479" s="528">
        <v>0</v>
      </c>
      <c r="U479" s="529"/>
      <c r="V479" s="544"/>
      <c r="W479" s="545"/>
      <c r="X479" s="419" t="str">
        <f>IF(T479&gt;0,T479,"")</f>
        <v/>
      </c>
      <c r="Y479" s="420"/>
    </row>
    <row r="480" spans="1:25" s="7" customFormat="1" ht="14.25" customHeight="1" thickBot="1" x14ac:dyDescent="0.3">
      <c r="A480" s="75"/>
      <c r="B480" s="76"/>
      <c r="C480" s="76"/>
      <c r="D480" s="76"/>
      <c r="E480" s="76"/>
      <c r="F480" s="76"/>
      <c r="G480" s="76"/>
      <c r="H480" s="76"/>
      <c r="I480" s="76"/>
      <c r="J480" s="76"/>
      <c r="K480" s="76"/>
      <c r="L480" s="77"/>
      <c r="M480" s="77"/>
      <c r="N480" s="77"/>
      <c r="O480" s="77"/>
      <c r="P480" s="78"/>
      <c r="Q480" s="78"/>
      <c r="R480" s="78"/>
      <c r="S480" s="79"/>
      <c r="T480" s="80"/>
      <c r="U480" s="79" t="s">
        <v>96</v>
      </c>
      <c r="V480" s="542">
        <f>SUM(V66:W476)</f>
        <v>0</v>
      </c>
      <c r="W480" s="543"/>
      <c r="X480" s="530">
        <f>IF(SUM(X64:Y479)&gt;0,(SUM(X64:Y479)),"")</f>
        <v>10</v>
      </c>
      <c r="Y480" s="531"/>
    </row>
    <row r="481" spans="1:25" s="9" customFormat="1" ht="13.5" thickBot="1" x14ac:dyDescent="0.3">
      <c r="A481" s="81"/>
      <c r="B481" s="82"/>
      <c r="C481" s="82"/>
      <c r="D481" s="82"/>
      <c r="E481" s="82"/>
      <c r="F481" s="82"/>
      <c r="G481" s="82"/>
      <c r="H481" s="82"/>
      <c r="I481" s="82"/>
      <c r="J481" s="82"/>
      <c r="K481" s="82"/>
      <c r="L481" s="83"/>
      <c r="M481" s="164"/>
      <c r="N481" s="84"/>
      <c r="O481" s="84"/>
      <c r="P481" s="85"/>
      <c r="Q481" s="85"/>
      <c r="R481" s="85"/>
      <c r="S481" s="85"/>
      <c r="T481" s="86"/>
      <c r="U481" s="87" t="s">
        <v>95</v>
      </c>
      <c r="V481" s="532">
        <f>IF(B25="X",(1),(0))</f>
        <v>0</v>
      </c>
      <c r="W481" s="533"/>
      <c r="X481" s="530" t="str">
        <f>IF(V481=1,(X480-(T479+T478)),"")</f>
        <v/>
      </c>
      <c r="Y481" s="531"/>
    </row>
    <row r="482" spans="1:25" s="9" customFormat="1" ht="3.6" customHeight="1" x14ac:dyDescent="0.25">
      <c r="A482" s="88"/>
      <c r="B482" s="89"/>
      <c r="C482" s="89"/>
      <c r="D482" s="90"/>
      <c r="E482" s="90"/>
      <c r="F482" s="90"/>
      <c r="G482" s="90"/>
      <c r="H482" s="88"/>
      <c r="I482" s="88"/>
      <c r="J482" s="90"/>
      <c r="K482" s="90"/>
      <c r="L482" s="90"/>
      <c r="M482" s="90"/>
      <c r="N482" s="90"/>
      <c r="O482" s="89"/>
      <c r="P482" s="534" t="s">
        <v>157</v>
      </c>
      <c r="Q482" s="534"/>
      <c r="R482" s="534"/>
      <c r="S482" s="534"/>
      <c r="T482" s="534"/>
      <c r="U482" s="534"/>
      <c r="V482" s="536" t="s">
        <v>11</v>
      </c>
      <c r="W482" s="537"/>
      <c r="X482" s="522">
        <f>IF(V481&lt;=0,X480,(X480+X481))</f>
        <v>10</v>
      </c>
      <c r="Y482" s="523"/>
    </row>
    <row r="483" spans="1:25" s="9" customFormat="1" x14ac:dyDescent="0.25">
      <c r="A483" s="91" t="s">
        <v>60</v>
      </c>
      <c r="B483" s="92"/>
      <c r="C483" s="93"/>
      <c r="D483" s="93"/>
      <c r="E483" s="93"/>
      <c r="F483" s="94"/>
      <c r="G483" s="94"/>
      <c r="H483" s="94"/>
      <c r="I483" s="94"/>
      <c r="J483" s="95"/>
      <c r="K483" s="95"/>
      <c r="L483" s="94"/>
      <c r="M483" s="94"/>
      <c r="N483" s="94"/>
      <c r="O483" s="96"/>
      <c r="P483" s="535"/>
      <c r="Q483" s="535"/>
      <c r="R483" s="535"/>
      <c r="S483" s="535"/>
      <c r="T483" s="535"/>
      <c r="U483" s="535"/>
      <c r="V483" s="538"/>
      <c r="W483" s="539"/>
      <c r="X483" s="524"/>
      <c r="Y483" s="525"/>
    </row>
    <row r="484" spans="1:25" ht="13.5" thickBot="1" x14ac:dyDescent="0.25">
      <c r="A484" s="97" t="s">
        <v>61</v>
      </c>
      <c r="B484" s="98"/>
      <c r="C484" s="98"/>
      <c r="D484" s="98"/>
      <c r="E484" s="98"/>
      <c r="F484" s="98"/>
      <c r="G484" s="98"/>
      <c r="H484" s="98"/>
      <c r="I484" s="98"/>
      <c r="J484" s="98"/>
      <c r="K484" s="98"/>
      <c r="L484" s="98"/>
      <c r="M484" s="98"/>
      <c r="N484" s="98"/>
      <c r="O484" s="99"/>
      <c r="P484" s="535"/>
      <c r="Q484" s="535"/>
      <c r="R484" s="535"/>
      <c r="S484" s="535"/>
      <c r="T484" s="535"/>
      <c r="U484" s="535"/>
      <c r="V484" s="540"/>
      <c r="W484" s="541"/>
      <c r="X484" s="526"/>
      <c r="Y484" s="527"/>
    </row>
    <row r="485" spans="1:25" x14ac:dyDescent="0.2">
      <c r="A485" s="33" t="s">
        <v>27</v>
      </c>
      <c r="B485" s="31"/>
      <c r="C485" s="31"/>
      <c r="D485" s="31"/>
      <c r="E485" s="31"/>
      <c r="F485" s="34"/>
      <c r="G485" s="34"/>
      <c r="H485" s="34"/>
      <c r="I485" s="34"/>
      <c r="J485" s="35"/>
      <c r="K485" s="36" t="s">
        <v>14</v>
      </c>
      <c r="L485" s="618">
        <v>45510</v>
      </c>
      <c r="M485" s="618"/>
      <c r="N485" s="618"/>
      <c r="O485" s="32"/>
      <c r="P485" s="535"/>
      <c r="Q485" s="535"/>
      <c r="R485" s="535"/>
      <c r="S485" s="535"/>
      <c r="T485" s="535"/>
      <c r="U485" s="535"/>
      <c r="V485" s="136"/>
      <c r="W485" s="136"/>
      <c r="X485" s="136"/>
      <c r="Y485" s="136"/>
    </row>
    <row r="486" spans="1:25" ht="3" customHeight="1" x14ac:dyDescent="0.2">
      <c r="A486" s="37"/>
      <c r="B486" s="34"/>
      <c r="C486" s="34"/>
      <c r="D486" s="34"/>
      <c r="E486" s="34"/>
      <c r="F486" s="34"/>
      <c r="G486" s="34"/>
      <c r="H486" s="34"/>
      <c r="I486" s="34"/>
      <c r="J486" s="34"/>
      <c r="K486" s="34"/>
      <c r="L486" s="34"/>
      <c r="M486" s="34"/>
      <c r="N486" s="34"/>
      <c r="O486" s="38"/>
      <c r="P486" s="535"/>
      <c r="Q486" s="535"/>
      <c r="R486" s="535"/>
      <c r="S486" s="535"/>
      <c r="T486" s="535"/>
      <c r="U486" s="535"/>
      <c r="V486" s="136"/>
      <c r="W486" s="136"/>
      <c r="X486" s="136"/>
      <c r="Y486" s="136"/>
    </row>
    <row r="487" spans="1:25" x14ac:dyDescent="0.2">
      <c r="A487" s="39" t="s">
        <v>71</v>
      </c>
      <c r="B487" s="35"/>
      <c r="C487" s="35"/>
      <c r="D487" s="35"/>
      <c r="E487" s="35"/>
      <c r="F487" s="35"/>
      <c r="G487" s="35"/>
      <c r="H487" s="35"/>
      <c r="I487" s="35"/>
      <c r="J487" s="35"/>
      <c r="K487" s="35"/>
      <c r="L487" s="35"/>
      <c r="M487" s="35"/>
      <c r="N487" s="35"/>
      <c r="O487" s="35"/>
      <c r="P487" s="136"/>
      <c r="Q487" s="136"/>
      <c r="R487" s="136"/>
      <c r="S487" s="136"/>
      <c r="T487" s="136"/>
      <c r="U487" s="136"/>
      <c r="V487" s="136"/>
      <c r="W487" s="136"/>
      <c r="X487" s="136"/>
      <c r="Y487" s="136"/>
    </row>
    <row r="488" spans="1:25" ht="13.5" x14ac:dyDescent="0.25">
      <c r="A488" s="109"/>
      <c r="B488" s="40"/>
      <c r="C488" s="40"/>
      <c r="D488" s="40"/>
      <c r="E488" s="40"/>
      <c r="F488" s="40"/>
      <c r="G488" s="40"/>
      <c r="H488" s="40"/>
      <c r="I488" s="40"/>
      <c r="J488" s="40"/>
      <c r="K488" s="40"/>
      <c r="L488" s="40"/>
      <c r="M488" s="40"/>
      <c r="N488" s="40"/>
      <c r="O488" s="40"/>
      <c r="P488" s="40"/>
      <c r="Q488" s="41"/>
      <c r="R488" s="40"/>
      <c r="S488" s="40"/>
      <c r="T488" s="40"/>
      <c r="U488" s="40"/>
      <c r="V488" s="40"/>
      <c r="W488" s="40"/>
      <c r="X488" s="40"/>
      <c r="Y488" s="40"/>
    </row>
    <row r="489" spans="1:25" ht="13.5" x14ac:dyDescent="0.25">
      <c r="A489" s="109"/>
      <c r="B489" s="40"/>
      <c r="C489" s="40"/>
      <c r="D489" s="40"/>
      <c r="E489" s="40"/>
      <c r="F489" s="40"/>
      <c r="G489" s="40"/>
      <c r="H489" s="40"/>
      <c r="I489" s="40"/>
      <c r="J489" s="40"/>
      <c r="K489" s="40"/>
      <c r="L489" s="40"/>
      <c r="M489" s="40"/>
      <c r="N489" s="40"/>
      <c r="O489" s="40"/>
      <c r="P489" s="40"/>
      <c r="Q489" s="41"/>
      <c r="R489" s="40"/>
      <c r="S489" s="40"/>
      <c r="T489" s="40"/>
      <c r="U489" s="40"/>
      <c r="V489" s="40"/>
      <c r="W489" s="40"/>
      <c r="X489" s="40"/>
      <c r="Y489" s="40"/>
    </row>
    <row r="490" spans="1:25" x14ac:dyDescent="0.2">
      <c r="A490" s="462" t="s">
        <v>672</v>
      </c>
      <c r="B490" s="463"/>
      <c r="C490" s="463"/>
      <c r="D490" s="463"/>
      <c r="E490" s="463"/>
      <c r="F490" s="463"/>
      <c r="G490" s="463"/>
      <c r="H490" s="463"/>
      <c r="I490" s="463"/>
      <c r="J490" s="463"/>
      <c r="K490" s="463"/>
      <c r="L490" s="463"/>
      <c r="M490" s="463"/>
      <c r="N490" s="463"/>
      <c r="O490" s="463"/>
      <c r="P490" s="463"/>
      <c r="Q490" s="463"/>
      <c r="R490" s="463"/>
      <c r="S490" s="463"/>
      <c r="T490" s="463"/>
      <c r="U490" s="463"/>
      <c r="V490" s="463"/>
      <c r="W490" s="463"/>
      <c r="X490" s="463"/>
      <c r="Y490" s="463"/>
    </row>
    <row r="491" spans="1:25" x14ac:dyDescent="0.2">
      <c r="A491" s="462"/>
      <c r="B491" s="463"/>
      <c r="C491" s="463"/>
      <c r="D491" s="463"/>
      <c r="E491" s="463"/>
      <c r="F491" s="463"/>
      <c r="G491" s="463"/>
      <c r="H491" s="463"/>
      <c r="I491" s="463"/>
      <c r="J491" s="463"/>
      <c r="K491" s="463"/>
      <c r="L491" s="463"/>
      <c r="M491" s="463"/>
      <c r="N491" s="463"/>
      <c r="O491" s="463"/>
      <c r="P491" s="463"/>
      <c r="Q491" s="463"/>
      <c r="R491" s="463"/>
      <c r="S491" s="463"/>
      <c r="T491" s="463"/>
      <c r="U491" s="463"/>
      <c r="V491" s="463"/>
      <c r="W491" s="463"/>
      <c r="X491" s="463"/>
      <c r="Y491" s="463"/>
    </row>
    <row r="492" spans="1:25" x14ac:dyDescent="0.2">
      <c r="A492" s="463"/>
      <c r="B492" s="463"/>
      <c r="C492" s="463"/>
      <c r="D492" s="463"/>
      <c r="E492" s="463"/>
      <c r="F492" s="463"/>
      <c r="G492" s="463"/>
      <c r="H492" s="463"/>
      <c r="I492" s="463"/>
      <c r="J492" s="463"/>
      <c r="K492" s="463"/>
      <c r="L492" s="463"/>
      <c r="M492" s="463"/>
      <c r="N492" s="463"/>
      <c r="O492" s="463"/>
      <c r="P492" s="463"/>
      <c r="Q492" s="463"/>
      <c r="R492" s="463"/>
      <c r="S492" s="463"/>
      <c r="T492" s="463"/>
      <c r="U492" s="463"/>
      <c r="V492" s="463"/>
      <c r="W492" s="463"/>
      <c r="X492" s="463"/>
      <c r="Y492" s="463"/>
    </row>
    <row r="493" spans="1:25" x14ac:dyDescent="0.2">
      <c r="A493" s="464" t="s">
        <v>673</v>
      </c>
      <c r="B493" s="465"/>
      <c r="C493" s="465"/>
      <c r="D493" s="465"/>
      <c r="E493" s="465"/>
      <c r="F493" s="465"/>
      <c r="G493" s="465"/>
      <c r="H493" s="465"/>
      <c r="I493" s="465"/>
      <c r="J493" s="465"/>
      <c r="K493" s="465"/>
      <c r="L493" s="465"/>
      <c r="M493" s="465"/>
      <c r="N493" s="465"/>
      <c r="O493" s="465"/>
      <c r="P493" s="465"/>
      <c r="Q493" s="465"/>
      <c r="R493" s="465"/>
      <c r="S493" s="465"/>
      <c r="T493" s="465"/>
      <c r="U493" s="465"/>
      <c r="V493" s="465"/>
      <c r="W493" s="465"/>
      <c r="X493" s="465"/>
      <c r="Y493" s="465"/>
    </row>
    <row r="494" spans="1:25" x14ac:dyDescent="0.2">
      <c r="A494" s="465"/>
      <c r="B494" s="465"/>
      <c r="C494" s="465"/>
      <c r="D494" s="465"/>
      <c r="E494" s="465"/>
      <c r="F494" s="465"/>
      <c r="G494" s="465"/>
      <c r="H494" s="465"/>
      <c r="I494" s="465"/>
      <c r="J494" s="465"/>
      <c r="K494" s="465"/>
      <c r="L494" s="465"/>
      <c r="M494" s="465"/>
      <c r="N494" s="465"/>
      <c r="O494" s="465"/>
      <c r="P494" s="465"/>
      <c r="Q494" s="465"/>
      <c r="R494" s="465"/>
      <c r="S494" s="465"/>
      <c r="T494" s="465"/>
      <c r="U494" s="465"/>
      <c r="V494" s="465"/>
      <c r="W494" s="465"/>
      <c r="X494" s="465"/>
      <c r="Y494" s="465"/>
    </row>
    <row r="495" spans="1:25" x14ac:dyDescent="0.2">
      <c r="A495" s="465"/>
      <c r="B495" s="465"/>
      <c r="C495" s="465"/>
      <c r="D495" s="465"/>
      <c r="E495" s="465"/>
      <c r="F495" s="465"/>
      <c r="G495" s="465"/>
      <c r="H495" s="465"/>
      <c r="I495" s="465"/>
      <c r="J495" s="465"/>
      <c r="K495" s="465"/>
      <c r="L495" s="465"/>
      <c r="M495" s="465"/>
      <c r="N495" s="465"/>
      <c r="O495" s="465"/>
      <c r="P495" s="465"/>
      <c r="Q495" s="465"/>
      <c r="R495" s="465"/>
      <c r="S495" s="465"/>
      <c r="T495" s="465"/>
      <c r="U495" s="465"/>
      <c r="V495" s="465"/>
      <c r="W495" s="465"/>
      <c r="X495" s="465"/>
      <c r="Y495" s="465"/>
    </row>
    <row r="496" spans="1:25" x14ac:dyDescent="0.2">
      <c r="A496" s="465"/>
      <c r="B496" s="465"/>
      <c r="C496" s="465"/>
      <c r="D496" s="465"/>
      <c r="E496" s="465"/>
      <c r="F496" s="465"/>
      <c r="G496" s="465"/>
      <c r="H496" s="465"/>
      <c r="I496" s="465"/>
      <c r="J496" s="465"/>
      <c r="K496" s="465"/>
      <c r="L496" s="465"/>
      <c r="M496" s="465"/>
      <c r="N496" s="465"/>
      <c r="O496" s="465"/>
      <c r="P496" s="465"/>
      <c r="Q496" s="465"/>
      <c r="R496" s="465"/>
      <c r="S496" s="465"/>
      <c r="T496" s="465"/>
      <c r="U496" s="465"/>
      <c r="V496" s="465"/>
      <c r="W496" s="465"/>
      <c r="X496" s="465"/>
      <c r="Y496" s="465"/>
    </row>
    <row r="497" spans="1:25" x14ac:dyDescent="0.2">
      <c r="A497" s="465"/>
      <c r="B497" s="465"/>
      <c r="C497" s="465"/>
      <c r="D497" s="465"/>
      <c r="E497" s="465"/>
      <c r="F497" s="465"/>
      <c r="G497" s="465"/>
      <c r="H497" s="465"/>
      <c r="I497" s="465"/>
      <c r="J497" s="465"/>
      <c r="K497" s="465"/>
      <c r="L497" s="465"/>
      <c r="M497" s="465"/>
      <c r="N497" s="465"/>
      <c r="O497" s="465"/>
      <c r="P497" s="465"/>
      <c r="Q497" s="465"/>
      <c r="R497" s="465"/>
      <c r="S497" s="465"/>
      <c r="T497" s="465"/>
      <c r="U497" s="465"/>
      <c r="V497" s="465"/>
      <c r="W497" s="465"/>
      <c r="X497" s="465"/>
      <c r="Y497" s="465"/>
    </row>
    <row r="498" spans="1:25" x14ac:dyDescent="0.2">
      <c r="A498" s="465"/>
      <c r="B498" s="465"/>
      <c r="C498" s="465"/>
      <c r="D498" s="465"/>
      <c r="E498" s="465"/>
      <c r="F498" s="465"/>
      <c r="G498" s="465"/>
      <c r="H498" s="465"/>
      <c r="I498" s="465"/>
      <c r="J498" s="465"/>
      <c r="K498" s="465"/>
      <c r="L498" s="465"/>
      <c r="M498" s="465"/>
      <c r="N498" s="465"/>
      <c r="O498" s="465"/>
      <c r="P498" s="465"/>
      <c r="Q498" s="465"/>
      <c r="R498" s="465"/>
      <c r="S498" s="465"/>
      <c r="T498" s="465"/>
      <c r="U498" s="465"/>
      <c r="V498" s="465"/>
      <c r="W498" s="465"/>
      <c r="X498" s="465"/>
      <c r="Y498" s="465"/>
    </row>
    <row r="499" spans="1:25" x14ac:dyDescent="0.2">
      <c r="A499" s="465"/>
      <c r="B499" s="465"/>
      <c r="C499" s="465"/>
      <c r="D499" s="465"/>
      <c r="E499" s="465"/>
      <c r="F499" s="465"/>
      <c r="G499" s="465"/>
      <c r="H499" s="465"/>
      <c r="I499" s="465"/>
      <c r="J499" s="465"/>
      <c r="K499" s="465"/>
      <c r="L499" s="465"/>
      <c r="M499" s="465"/>
      <c r="N499" s="465"/>
      <c r="O499" s="465"/>
      <c r="P499" s="465"/>
      <c r="Q499" s="465"/>
      <c r="R499" s="465"/>
      <c r="S499" s="465"/>
      <c r="T499" s="465"/>
      <c r="U499" s="465"/>
      <c r="V499" s="465"/>
      <c r="W499" s="465"/>
      <c r="X499" s="465"/>
      <c r="Y499" s="465"/>
    </row>
    <row r="500" spans="1:25" x14ac:dyDescent="0.2">
      <c r="A500" s="465"/>
      <c r="B500" s="465"/>
      <c r="C500" s="465"/>
      <c r="D500" s="465"/>
      <c r="E500" s="465"/>
      <c r="F500" s="465"/>
      <c r="G500" s="465"/>
      <c r="H500" s="465"/>
      <c r="I500" s="465"/>
      <c r="J500" s="465"/>
      <c r="K500" s="465"/>
      <c r="L500" s="465"/>
      <c r="M500" s="465"/>
      <c r="N500" s="465"/>
      <c r="O500" s="465"/>
      <c r="P500" s="465"/>
      <c r="Q500" s="465"/>
      <c r="R500" s="465"/>
      <c r="S500" s="465"/>
      <c r="T500" s="465"/>
      <c r="U500" s="465"/>
      <c r="V500" s="465"/>
      <c r="W500" s="465"/>
      <c r="X500" s="465"/>
      <c r="Y500" s="465"/>
    </row>
    <row r="501" spans="1:25" x14ac:dyDescent="0.2">
      <c r="A501" s="465"/>
      <c r="B501" s="465"/>
      <c r="C501" s="465"/>
      <c r="D501" s="465"/>
      <c r="E501" s="465"/>
      <c r="F501" s="465"/>
      <c r="G501" s="465"/>
      <c r="H501" s="465"/>
      <c r="I501" s="465"/>
      <c r="J501" s="465"/>
      <c r="K501" s="465"/>
      <c r="L501" s="465"/>
      <c r="M501" s="465"/>
      <c r="N501" s="465"/>
      <c r="O501" s="465"/>
      <c r="P501" s="465"/>
      <c r="Q501" s="465"/>
      <c r="R501" s="465"/>
      <c r="S501" s="465"/>
      <c r="T501" s="465"/>
      <c r="U501" s="465"/>
      <c r="V501" s="465"/>
      <c r="W501" s="465"/>
      <c r="X501" s="465"/>
      <c r="Y501" s="465"/>
    </row>
    <row r="502" spans="1:25" x14ac:dyDescent="0.2">
      <c r="A502" s="465"/>
      <c r="B502" s="465"/>
      <c r="C502" s="465"/>
      <c r="D502" s="465"/>
      <c r="E502" s="465"/>
      <c r="F502" s="465"/>
      <c r="G502" s="465"/>
      <c r="H502" s="465"/>
      <c r="I502" s="465"/>
      <c r="J502" s="465"/>
      <c r="K502" s="465"/>
      <c r="L502" s="465"/>
      <c r="M502" s="465"/>
      <c r="N502" s="465"/>
      <c r="O502" s="465"/>
      <c r="P502" s="465"/>
      <c r="Q502" s="465"/>
      <c r="R502" s="465"/>
      <c r="S502" s="465"/>
      <c r="T502" s="465"/>
      <c r="U502" s="465"/>
      <c r="V502" s="465"/>
      <c r="W502" s="465"/>
      <c r="X502" s="465"/>
      <c r="Y502" s="465"/>
    </row>
    <row r="503" spans="1:25" x14ac:dyDescent="0.2">
      <c r="A503" s="465"/>
      <c r="B503" s="465"/>
      <c r="C503" s="465"/>
      <c r="D503" s="465"/>
      <c r="E503" s="465"/>
      <c r="F503" s="465"/>
      <c r="G503" s="465"/>
      <c r="H503" s="465"/>
      <c r="I503" s="465"/>
      <c r="J503" s="465"/>
      <c r="K503" s="465"/>
      <c r="L503" s="465"/>
      <c r="M503" s="465"/>
      <c r="N503" s="465"/>
      <c r="O503" s="465"/>
      <c r="P503" s="465"/>
      <c r="Q503" s="465"/>
      <c r="R503" s="465"/>
      <c r="S503" s="465"/>
      <c r="T503" s="465"/>
      <c r="U503" s="465"/>
      <c r="V503" s="465"/>
      <c r="W503" s="465"/>
      <c r="X503" s="465"/>
      <c r="Y503" s="465"/>
    </row>
    <row r="504" spans="1:25" x14ac:dyDescent="0.2">
      <c r="A504" s="465"/>
      <c r="B504" s="465"/>
      <c r="C504" s="465"/>
      <c r="D504" s="465"/>
      <c r="E504" s="465"/>
      <c r="F504" s="465"/>
      <c r="G504" s="465"/>
      <c r="H504" s="465"/>
      <c r="I504" s="465"/>
      <c r="J504" s="465"/>
      <c r="K504" s="465"/>
      <c r="L504" s="465"/>
      <c r="M504" s="465"/>
      <c r="N504" s="465"/>
      <c r="O504" s="465"/>
      <c r="P504" s="465"/>
      <c r="Q504" s="465"/>
      <c r="R504" s="465"/>
      <c r="S504" s="465"/>
      <c r="T504" s="465"/>
      <c r="U504" s="465"/>
      <c r="V504" s="465"/>
      <c r="W504" s="465"/>
      <c r="X504" s="465"/>
      <c r="Y504" s="465"/>
    </row>
    <row r="505" spans="1:25" x14ac:dyDescent="0.2">
      <c r="A505" s="465"/>
      <c r="B505" s="465"/>
      <c r="C505" s="465"/>
      <c r="D505" s="465"/>
      <c r="E505" s="465"/>
      <c r="F505" s="465"/>
      <c r="G505" s="465"/>
      <c r="H505" s="465"/>
      <c r="I505" s="465"/>
      <c r="J505" s="465"/>
      <c r="K505" s="465"/>
      <c r="L505" s="465"/>
      <c r="M505" s="465"/>
      <c r="N505" s="465"/>
      <c r="O505" s="465"/>
      <c r="P505" s="465"/>
      <c r="Q505" s="465"/>
      <c r="R505" s="465"/>
      <c r="S505" s="465"/>
      <c r="T505" s="465"/>
      <c r="U505" s="465"/>
      <c r="V505" s="465"/>
      <c r="W505" s="465"/>
      <c r="X505" s="465"/>
      <c r="Y505" s="465"/>
    </row>
    <row r="506" spans="1:25" x14ac:dyDescent="0.2">
      <c r="A506" s="465"/>
      <c r="B506" s="465"/>
      <c r="C506" s="465"/>
      <c r="D506" s="465"/>
      <c r="E506" s="465"/>
      <c r="F506" s="465"/>
      <c r="G506" s="465"/>
      <c r="H506" s="465"/>
      <c r="I506" s="465"/>
      <c r="J506" s="465"/>
      <c r="K506" s="465"/>
      <c r="L506" s="465"/>
      <c r="M506" s="465"/>
      <c r="N506" s="465"/>
      <c r="O506" s="465"/>
      <c r="P506" s="465"/>
      <c r="Q506" s="465"/>
      <c r="R506" s="465"/>
      <c r="S506" s="465"/>
      <c r="T506" s="465"/>
      <c r="U506" s="465"/>
      <c r="V506" s="465"/>
      <c r="W506" s="465"/>
      <c r="X506" s="465"/>
      <c r="Y506" s="465"/>
    </row>
    <row r="507" spans="1:25" x14ac:dyDescent="0.2">
      <c r="A507" s="465"/>
      <c r="B507" s="465"/>
      <c r="C507" s="465"/>
      <c r="D507" s="465"/>
      <c r="E507" s="465"/>
      <c r="F507" s="465"/>
      <c r="G507" s="465"/>
      <c r="H507" s="465"/>
      <c r="I507" s="465"/>
      <c r="J507" s="465"/>
      <c r="K507" s="465"/>
      <c r="L507" s="465"/>
      <c r="M507" s="465"/>
      <c r="N507" s="465"/>
      <c r="O507" s="465"/>
      <c r="P507" s="465"/>
      <c r="Q507" s="465"/>
      <c r="R507" s="465"/>
      <c r="S507" s="465"/>
      <c r="T507" s="465"/>
      <c r="U507" s="465"/>
      <c r="V507" s="465"/>
      <c r="W507" s="465"/>
      <c r="X507" s="465"/>
      <c r="Y507" s="465"/>
    </row>
    <row r="508" spans="1:25" x14ac:dyDescent="0.2">
      <c r="A508" s="465"/>
      <c r="B508" s="465"/>
      <c r="C508" s="465"/>
      <c r="D508" s="465"/>
      <c r="E508" s="465"/>
      <c r="F508" s="465"/>
      <c r="G508" s="465"/>
      <c r="H508" s="465"/>
      <c r="I508" s="465"/>
      <c r="J508" s="465"/>
      <c r="K508" s="465"/>
      <c r="L508" s="465"/>
      <c r="M508" s="465"/>
      <c r="N508" s="465"/>
      <c r="O508" s="465"/>
      <c r="P508" s="465"/>
      <c r="Q508" s="465"/>
      <c r="R508" s="465"/>
      <c r="S508" s="465"/>
      <c r="T508" s="465"/>
      <c r="U508" s="465"/>
      <c r="V508" s="465"/>
      <c r="W508" s="465"/>
      <c r="X508" s="465"/>
      <c r="Y508" s="465"/>
    </row>
    <row r="509" spans="1:25" x14ac:dyDescent="0.2">
      <c r="A509" s="465"/>
      <c r="B509" s="465"/>
      <c r="C509" s="465"/>
      <c r="D509" s="465"/>
      <c r="E509" s="465"/>
      <c r="F509" s="465"/>
      <c r="G509" s="465"/>
      <c r="H509" s="465"/>
      <c r="I509" s="465"/>
      <c r="J509" s="465"/>
      <c r="K509" s="465"/>
      <c r="L509" s="465"/>
      <c r="M509" s="465"/>
      <c r="N509" s="465"/>
      <c r="O509" s="465"/>
      <c r="P509" s="465"/>
      <c r="Q509" s="465"/>
      <c r="R509" s="465"/>
      <c r="S509" s="465"/>
      <c r="T509" s="465"/>
      <c r="U509" s="465"/>
      <c r="V509" s="465"/>
      <c r="W509" s="465"/>
      <c r="X509" s="465"/>
      <c r="Y509" s="465"/>
    </row>
    <row r="510" spans="1:25" x14ac:dyDescent="0.2">
      <c r="A510" s="465"/>
      <c r="B510" s="465"/>
      <c r="C510" s="465"/>
      <c r="D510" s="465"/>
      <c r="E510" s="465"/>
      <c r="F510" s="465"/>
      <c r="G510" s="465"/>
      <c r="H510" s="465"/>
      <c r="I510" s="465"/>
      <c r="J510" s="465"/>
      <c r="K510" s="465"/>
      <c r="L510" s="465"/>
      <c r="M510" s="465"/>
      <c r="N510" s="465"/>
      <c r="O510" s="465"/>
      <c r="P510" s="465"/>
      <c r="Q510" s="465"/>
      <c r="R510" s="465"/>
      <c r="S510" s="465"/>
      <c r="T510" s="465"/>
      <c r="U510" s="465"/>
      <c r="V510" s="465"/>
      <c r="W510" s="465"/>
      <c r="X510" s="465"/>
      <c r="Y510" s="465"/>
    </row>
    <row r="511" spans="1:25" x14ac:dyDescent="0.2">
      <c r="A511" s="465"/>
      <c r="B511" s="465"/>
      <c r="C511" s="465"/>
      <c r="D511" s="465"/>
      <c r="E511" s="465"/>
      <c r="F511" s="465"/>
      <c r="G511" s="465"/>
      <c r="H511" s="465"/>
      <c r="I511" s="465"/>
      <c r="J511" s="465"/>
      <c r="K511" s="465"/>
      <c r="L511" s="465"/>
      <c r="M511" s="465"/>
      <c r="N511" s="465"/>
      <c r="O511" s="465"/>
      <c r="P511" s="465"/>
      <c r="Q511" s="465"/>
      <c r="R511" s="465"/>
      <c r="S511" s="465"/>
      <c r="T511" s="465"/>
      <c r="U511" s="465"/>
      <c r="V511" s="465"/>
      <c r="W511" s="465"/>
      <c r="X511" s="465"/>
      <c r="Y511" s="465"/>
    </row>
    <row r="512" spans="1:25" x14ac:dyDescent="0.2">
      <c r="A512" s="465"/>
      <c r="B512" s="465"/>
      <c r="C512" s="465"/>
      <c r="D512" s="465"/>
      <c r="E512" s="465"/>
      <c r="F512" s="465"/>
      <c r="G512" s="465"/>
      <c r="H512" s="465"/>
      <c r="I512" s="465"/>
      <c r="J512" s="465"/>
      <c r="K512" s="465"/>
      <c r="L512" s="465"/>
      <c r="M512" s="465"/>
      <c r="N512" s="465"/>
      <c r="O512" s="465"/>
      <c r="P512" s="465"/>
      <c r="Q512" s="465"/>
      <c r="R512" s="465"/>
      <c r="S512" s="465"/>
      <c r="T512" s="465"/>
      <c r="U512" s="465"/>
      <c r="V512" s="465"/>
      <c r="W512" s="465"/>
      <c r="X512" s="465"/>
      <c r="Y512" s="465"/>
    </row>
    <row r="513" spans="1:25" x14ac:dyDescent="0.2">
      <c r="A513" s="465"/>
      <c r="B513" s="465"/>
      <c r="C513" s="465"/>
      <c r="D513" s="465"/>
      <c r="E513" s="465"/>
      <c r="F513" s="465"/>
      <c r="G513" s="465"/>
      <c r="H513" s="465"/>
      <c r="I513" s="465"/>
      <c r="J513" s="465"/>
      <c r="K513" s="465"/>
      <c r="L513" s="465"/>
      <c r="M513" s="465"/>
      <c r="N513" s="465"/>
      <c r="O513" s="465"/>
      <c r="P513" s="465"/>
      <c r="Q513" s="465"/>
      <c r="R513" s="465"/>
      <c r="S513" s="465"/>
      <c r="T513" s="465"/>
      <c r="U513" s="465"/>
      <c r="V513" s="465"/>
      <c r="W513" s="465"/>
      <c r="X513" s="465"/>
      <c r="Y513" s="465"/>
    </row>
    <row r="514" spans="1:25" x14ac:dyDescent="0.2">
      <c r="A514" s="465"/>
      <c r="B514" s="465"/>
      <c r="C514" s="465"/>
      <c r="D514" s="465"/>
      <c r="E514" s="465"/>
      <c r="F514" s="465"/>
      <c r="G514" s="465"/>
      <c r="H514" s="465"/>
      <c r="I514" s="465"/>
      <c r="J514" s="465"/>
      <c r="K514" s="465"/>
      <c r="L514" s="465"/>
      <c r="M514" s="465"/>
      <c r="N514" s="465"/>
      <c r="O514" s="465"/>
      <c r="P514" s="465"/>
      <c r="Q514" s="465"/>
      <c r="R514" s="465"/>
      <c r="S514" s="465"/>
      <c r="T514" s="465"/>
      <c r="U514" s="465"/>
      <c r="V514" s="465"/>
      <c r="W514" s="465"/>
      <c r="X514" s="465"/>
      <c r="Y514" s="465"/>
    </row>
    <row r="515" spans="1:25" x14ac:dyDescent="0.2">
      <c r="A515" s="465"/>
      <c r="B515" s="465"/>
      <c r="C515" s="465"/>
      <c r="D515" s="465"/>
      <c r="E515" s="465"/>
      <c r="F515" s="465"/>
      <c r="G515" s="465"/>
      <c r="H515" s="465"/>
      <c r="I515" s="465"/>
      <c r="J515" s="465"/>
      <c r="K515" s="465"/>
      <c r="L515" s="465"/>
      <c r="M515" s="465"/>
      <c r="N515" s="465"/>
      <c r="O515" s="465"/>
      <c r="P515" s="465"/>
      <c r="Q515" s="465"/>
      <c r="R515" s="465"/>
      <c r="S515" s="465"/>
      <c r="T515" s="465"/>
      <c r="U515" s="465"/>
      <c r="V515" s="465"/>
      <c r="W515" s="465"/>
      <c r="X515" s="465"/>
      <c r="Y515" s="465"/>
    </row>
    <row r="516" spans="1:25" x14ac:dyDescent="0.2">
      <c r="A516" s="465"/>
      <c r="B516" s="465"/>
      <c r="C516" s="465"/>
      <c r="D516" s="465"/>
      <c r="E516" s="465"/>
      <c r="F516" s="465"/>
      <c r="G516" s="465"/>
      <c r="H516" s="465"/>
      <c r="I516" s="465"/>
      <c r="J516" s="465"/>
      <c r="K516" s="465"/>
      <c r="L516" s="465"/>
      <c r="M516" s="465"/>
      <c r="N516" s="465"/>
      <c r="O516" s="465"/>
      <c r="P516" s="465"/>
      <c r="Q516" s="465"/>
      <c r="R516" s="465"/>
      <c r="S516" s="465"/>
      <c r="T516" s="465"/>
      <c r="U516" s="465"/>
      <c r="V516" s="465"/>
      <c r="W516" s="465"/>
      <c r="X516" s="465"/>
      <c r="Y516" s="465"/>
    </row>
    <row r="517" spans="1:25" x14ac:dyDescent="0.2">
      <c r="A517" s="465"/>
      <c r="B517" s="465"/>
      <c r="C517" s="465"/>
      <c r="D517" s="465"/>
      <c r="E517" s="465"/>
      <c r="F517" s="465"/>
      <c r="G517" s="465"/>
      <c r="H517" s="465"/>
      <c r="I517" s="465"/>
      <c r="J517" s="465"/>
      <c r="K517" s="465"/>
      <c r="L517" s="465"/>
      <c r="M517" s="465"/>
      <c r="N517" s="465"/>
      <c r="O517" s="465"/>
      <c r="P517" s="465"/>
      <c r="Q517" s="465"/>
      <c r="R517" s="465"/>
      <c r="S517" s="465"/>
      <c r="T517" s="465"/>
      <c r="U517" s="465"/>
      <c r="V517" s="465"/>
      <c r="W517" s="465"/>
      <c r="X517" s="465"/>
      <c r="Y517" s="465"/>
    </row>
    <row r="518" spans="1:25" x14ac:dyDescent="0.2">
      <c r="A518" s="465"/>
      <c r="B518" s="465"/>
      <c r="C518" s="465"/>
      <c r="D518" s="465"/>
      <c r="E518" s="465"/>
      <c r="F518" s="465"/>
      <c r="G518" s="465"/>
      <c r="H518" s="465"/>
      <c r="I518" s="465"/>
      <c r="J518" s="465"/>
      <c r="K518" s="465"/>
      <c r="L518" s="465"/>
      <c r="M518" s="465"/>
      <c r="N518" s="465"/>
      <c r="O518" s="465"/>
      <c r="P518" s="465"/>
      <c r="Q518" s="465"/>
      <c r="R518" s="465"/>
      <c r="S518" s="465"/>
      <c r="T518" s="465"/>
      <c r="U518" s="465"/>
      <c r="V518" s="465"/>
      <c r="W518" s="465"/>
      <c r="X518" s="465"/>
      <c r="Y518" s="465"/>
    </row>
    <row r="519" spans="1:25" x14ac:dyDescent="0.2">
      <c r="A519" s="465"/>
      <c r="B519" s="465"/>
      <c r="C519" s="465"/>
      <c r="D519" s="465"/>
      <c r="E519" s="465"/>
      <c r="F519" s="465"/>
      <c r="G519" s="465"/>
      <c r="H519" s="465"/>
      <c r="I519" s="465"/>
      <c r="J519" s="465"/>
      <c r="K519" s="465"/>
      <c r="L519" s="465"/>
      <c r="M519" s="465"/>
      <c r="N519" s="465"/>
      <c r="O519" s="465"/>
      <c r="P519" s="465"/>
      <c r="Q519" s="465"/>
      <c r="R519" s="465"/>
      <c r="S519" s="465"/>
      <c r="T519" s="465"/>
      <c r="U519" s="465"/>
      <c r="V519" s="465"/>
      <c r="W519" s="465"/>
      <c r="X519" s="465"/>
      <c r="Y519" s="465"/>
    </row>
    <row r="520" spans="1:25" x14ac:dyDescent="0.2">
      <c r="A520" s="465"/>
      <c r="B520" s="465"/>
      <c r="C520" s="465"/>
      <c r="D520" s="465"/>
      <c r="E520" s="465"/>
      <c r="F520" s="465"/>
      <c r="G520" s="465"/>
      <c r="H520" s="465"/>
      <c r="I520" s="465"/>
      <c r="J520" s="465"/>
      <c r="K520" s="465"/>
      <c r="L520" s="465"/>
      <c r="M520" s="465"/>
      <c r="N520" s="465"/>
      <c r="O520" s="465"/>
      <c r="P520" s="465"/>
      <c r="Q520" s="465"/>
      <c r="R520" s="465"/>
      <c r="S520" s="465"/>
      <c r="T520" s="465"/>
      <c r="U520" s="465"/>
      <c r="V520" s="465"/>
      <c r="W520" s="465"/>
      <c r="X520" s="465"/>
      <c r="Y520" s="465"/>
    </row>
    <row r="521" spans="1:25" x14ac:dyDescent="0.2">
      <c r="A521" s="465"/>
      <c r="B521" s="465"/>
      <c r="C521" s="465"/>
      <c r="D521" s="465"/>
      <c r="E521" s="465"/>
      <c r="F521" s="465"/>
      <c r="G521" s="465"/>
      <c r="H521" s="465"/>
      <c r="I521" s="465"/>
      <c r="J521" s="465"/>
      <c r="K521" s="465"/>
      <c r="L521" s="465"/>
      <c r="M521" s="465"/>
      <c r="N521" s="465"/>
      <c r="O521" s="465"/>
      <c r="P521" s="465"/>
      <c r="Q521" s="465"/>
      <c r="R521" s="465"/>
      <c r="S521" s="465"/>
      <c r="T521" s="465"/>
      <c r="U521" s="465"/>
      <c r="V521" s="465"/>
      <c r="W521" s="465"/>
      <c r="X521" s="465"/>
      <c r="Y521" s="465"/>
    </row>
    <row r="522" spans="1:25" x14ac:dyDescent="0.2">
      <c r="A522" s="465"/>
      <c r="B522" s="465"/>
      <c r="C522" s="465"/>
      <c r="D522" s="465"/>
      <c r="E522" s="465"/>
      <c r="F522" s="465"/>
      <c r="G522" s="465"/>
      <c r="H522" s="465"/>
      <c r="I522" s="465"/>
      <c r="J522" s="465"/>
      <c r="K522" s="465"/>
      <c r="L522" s="465"/>
      <c r="M522" s="465"/>
      <c r="N522" s="465"/>
      <c r="O522" s="465"/>
      <c r="P522" s="465"/>
      <c r="Q522" s="465"/>
      <c r="R522" s="465"/>
      <c r="S522" s="465"/>
      <c r="T522" s="465"/>
      <c r="U522" s="465"/>
      <c r="V522" s="465"/>
      <c r="W522" s="465"/>
      <c r="X522" s="465"/>
      <c r="Y522" s="465"/>
    </row>
    <row r="523" spans="1:25" x14ac:dyDescent="0.2">
      <c r="A523" s="465"/>
      <c r="B523" s="465"/>
      <c r="C523" s="465"/>
      <c r="D523" s="465"/>
      <c r="E523" s="465"/>
      <c r="F523" s="465"/>
      <c r="G523" s="465"/>
      <c r="H523" s="465"/>
      <c r="I523" s="465"/>
      <c r="J523" s="465"/>
      <c r="K523" s="465"/>
      <c r="L523" s="465"/>
      <c r="M523" s="465"/>
      <c r="N523" s="465"/>
      <c r="O523" s="465"/>
      <c r="P523" s="465"/>
      <c r="Q523" s="465"/>
      <c r="R523" s="465"/>
      <c r="S523" s="465"/>
      <c r="T523" s="465"/>
      <c r="U523" s="465"/>
      <c r="V523" s="465"/>
      <c r="W523" s="465"/>
      <c r="X523" s="465"/>
      <c r="Y523" s="465"/>
    </row>
    <row r="524" spans="1:25" x14ac:dyDescent="0.2">
      <c r="A524" s="465"/>
      <c r="B524" s="465"/>
      <c r="C524" s="465"/>
      <c r="D524" s="465"/>
      <c r="E524" s="465"/>
      <c r="F524" s="465"/>
      <c r="G524" s="465"/>
      <c r="H524" s="465"/>
      <c r="I524" s="465"/>
      <c r="J524" s="465"/>
      <c r="K524" s="465"/>
      <c r="L524" s="465"/>
      <c r="M524" s="465"/>
      <c r="N524" s="465"/>
      <c r="O524" s="465"/>
      <c r="P524" s="465"/>
      <c r="Q524" s="465"/>
      <c r="R524" s="465"/>
      <c r="S524" s="465"/>
      <c r="T524" s="465"/>
      <c r="U524" s="465"/>
      <c r="V524" s="465"/>
      <c r="W524" s="465"/>
      <c r="X524" s="465"/>
      <c r="Y524" s="465"/>
    </row>
    <row r="525" spans="1:25" x14ac:dyDescent="0.2">
      <c r="A525" s="465"/>
      <c r="B525" s="465"/>
      <c r="C525" s="465"/>
      <c r="D525" s="465"/>
      <c r="E525" s="465"/>
      <c r="F525" s="465"/>
      <c r="G525" s="465"/>
      <c r="H525" s="465"/>
      <c r="I525" s="465"/>
      <c r="J525" s="465"/>
      <c r="K525" s="465"/>
      <c r="L525" s="465"/>
      <c r="M525" s="465"/>
      <c r="N525" s="465"/>
      <c r="O525" s="465"/>
      <c r="P525" s="465"/>
      <c r="Q525" s="465"/>
      <c r="R525" s="465"/>
      <c r="S525" s="465"/>
      <c r="T525" s="465"/>
      <c r="U525" s="465"/>
      <c r="V525" s="465"/>
      <c r="W525" s="465"/>
      <c r="X525" s="465"/>
      <c r="Y525" s="465"/>
    </row>
    <row r="526" spans="1:25" x14ac:dyDescent="0.2">
      <c r="A526" s="465"/>
      <c r="B526" s="465"/>
      <c r="C526" s="465"/>
      <c r="D526" s="465"/>
      <c r="E526" s="465"/>
      <c r="F526" s="465"/>
      <c r="G526" s="465"/>
      <c r="H526" s="465"/>
      <c r="I526" s="465"/>
      <c r="J526" s="465"/>
      <c r="K526" s="465"/>
      <c r="L526" s="465"/>
      <c r="M526" s="465"/>
      <c r="N526" s="465"/>
      <c r="O526" s="465"/>
      <c r="P526" s="465"/>
      <c r="Q526" s="465"/>
      <c r="R526" s="465"/>
      <c r="S526" s="465"/>
      <c r="T526" s="465"/>
      <c r="U526" s="465"/>
      <c r="V526" s="465"/>
      <c r="W526" s="465"/>
      <c r="X526" s="465"/>
      <c r="Y526" s="465"/>
    </row>
    <row r="527" spans="1:25" x14ac:dyDescent="0.2">
      <c r="A527" s="465"/>
      <c r="B527" s="465"/>
      <c r="C527" s="465"/>
      <c r="D527" s="465"/>
      <c r="E527" s="465"/>
      <c r="F527" s="465"/>
      <c r="G527" s="465"/>
      <c r="H527" s="465"/>
      <c r="I527" s="465"/>
      <c r="J527" s="465"/>
      <c r="K527" s="465"/>
      <c r="L527" s="465"/>
      <c r="M527" s="465"/>
      <c r="N527" s="465"/>
      <c r="O527" s="465"/>
      <c r="P527" s="465"/>
      <c r="Q527" s="465"/>
      <c r="R527" s="465"/>
      <c r="S527" s="465"/>
      <c r="T527" s="465"/>
      <c r="U527" s="465"/>
      <c r="V527" s="465"/>
      <c r="W527" s="465"/>
      <c r="X527" s="465"/>
      <c r="Y527" s="465"/>
    </row>
    <row r="528" spans="1:25" x14ac:dyDescent="0.2">
      <c r="A528" s="465"/>
      <c r="B528" s="465"/>
      <c r="C528" s="465"/>
      <c r="D528" s="465"/>
      <c r="E528" s="465"/>
      <c r="F528" s="465"/>
      <c r="G528" s="465"/>
      <c r="H528" s="465"/>
      <c r="I528" s="465"/>
      <c r="J528" s="465"/>
      <c r="K528" s="465"/>
      <c r="L528" s="465"/>
      <c r="M528" s="465"/>
      <c r="N528" s="465"/>
      <c r="O528" s="465"/>
      <c r="P528" s="465"/>
      <c r="Q528" s="465"/>
      <c r="R528" s="465"/>
      <c r="S528" s="465"/>
      <c r="T528" s="465"/>
      <c r="U528" s="465"/>
      <c r="V528" s="465"/>
      <c r="W528" s="465"/>
      <c r="X528" s="465"/>
      <c r="Y528" s="465"/>
    </row>
    <row r="529" spans="1:25" x14ac:dyDescent="0.2">
      <c r="A529" s="465"/>
      <c r="B529" s="465"/>
      <c r="C529" s="465"/>
      <c r="D529" s="465"/>
      <c r="E529" s="465"/>
      <c r="F529" s="465"/>
      <c r="G529" s="465"/>
      <c r="H529" s="465"/>
      <c r="I529" s="465"/>
      <c r="J529" s="465"/>
      <c r="K529" s="465"/>
      <c r="L529" s="465"/>
      <c r="M529" s="465"/>
      <c r="N529" s="465"/>
      <c r="O529" s="465"/>
      <c r="P529" s="465"/>
      <c r="Q529" s="465"/>
      <c r="R529" s="465"/>
      <c r="S529" s="465"/>
      <c r="T529" s="465"/>
      <c r="U529" s="465"/>
      <c r="V529" s="465"/>
      <c r="W529" s="465"/>
      <c r="X529" s="465"/>
      <c r="Y529" s="465"/>
    </row>
    <row r="530" spans="1:25" x14ac:dyDescent="0.2">
      <c r="A530" s="465"/>
      <c r="B530" s="465"/>
      <c r="C530" s="465"/>
      <c r="D530" s="465"/>
      <c r="E530" s="465"/>
      <c r="F530" s="465"/>
      <c r="G530" s="465"/>
      <c r="H530" s="465"/>
      <c r="I530" s="465"/>
      <c r="J530" s="465"/>
      <c r="K530" s="465"/>
      <c r="L530" s="465"/>
      <c r="M530" s="465"/>
      <c r="N530" s="465"/>
      <c r="O530" s="465"/>
      <c r="P530" s="465"/>
      <c r="Q530" s="465"/>
      <c r="R530" s="465"/>
      <c r="S530" s="465"/>
      <c r="T530" s="465"/>
      <c r="U530" s="465"/>
      <c r="V530" s="465"/>
      <c r="W530" s="465"/>
      <c r="X530" s="465"/>
      <c r="Y530" s="465"/>
    </row>
  </sheetData>
  <sheetProtection selectLockedCells="1"/>
  <dataConsolidate/>
  <customSheetViews>
    <customSheetView guid="{55F1D11C-AA65-445D-8DE8-F924D677727B}" scale="130" showPageBreaks="1" fitToPage="1" view="pageLayout" topLeftCell="A7">
      <selection activeCell="G22" sqref="G22:M22"/>
      <pageMargins left="0.05" right="0.05" top="0.25" bottom="0.5" header="0.25" footer="0.25"/>
      <printOptions horizontalCentered="1"/>
      <pageSetup scale="98" fitToHeight="6" orientation="portrait" horizontalDpi="4294967295" r:id="rId1"/>
      <headerFooter>
        <oddFooter>&amp;L&amp;8Form ID: C:\Documents and Settings\Jodi\My Documents\Test Package Request Forms\MSC Test Package Request Form-Rev 26-10.31.13&amp;R&amp;8Page &amp;P of &amp;N</oddFooter>
      </headerFooter>
    </customSheetView>
  </customSheetViews>
  <mergeCells count="1642">
    <mergeCell ref="P136:S137"/>
    <mergeCell ref="M223:O223"/>
    <mergeCell ref="P209:S209"/>
    <mergeCell ref="P212:S212"/>
    <mergeCell ref="V175:W175"/>
    <mergeCell ref="X175:Y175"/>
    <mergeCell ref="P190:S190"/>
    <mergeCell ref="T164:U165"/>
    <mergeCell ref="T156:U156"/>
    <mergeCell ref="M161:O161"/>
    <mergeCell ref="P351:S352"/>
    <mergeCell ref="T351:U352"/>
    <mergeCell ref="V351:W352"/>
    <mergeCell ref="X351:Y352"/>
    <mergeCell ref="P353:S354"/>
    <mergeCell ref="T353:U354"/>
    <mergeCell ref="V353:W354"/>
    <mergeCell ref="X353:Y354"/>
    <mergeCell ref="P199:S199"/>
    <mergeCell ref="P184:S184"/>
    <mergeCell ref="P205:S205"/>
    <mergeCell ref="V192:W193"/>
    <mergeCell ref="P201:S201"/>
    <mergeCell ref="P159:S159"/>
    <mergeCell ref="P216:S216"/>
    <mergeCell ref="M256:O256"/>
    <mergeCell ref="P188:S188"/>
    <mergeCell ref="T253:U253"/>
    <mergeCell ref="V173:W173"/>
    <mergeCell ref="X173:Y173"/>
    <mergeCell ref="P174:S174"/>
    <mergeCell ref="P176:S176"/>
    <mergeCell ref="T174:U174"/>
    <mergeCell ref="V174:W174"/>
    <mergeCell ref="X174:Y174"/>
    <mergeCell ref="X78:Y78"/>
    <mergeCell ref="P79:S79"/>
    <mergeCell ref="T79:U79"/>
    <mergeCell ref="V74:W74"/>
    <mergeCell ref="V96:W96"/>
    <mergeCell ref="T97:U97"/>
    <mergeCell ref="X96:Y96"/>
    <mergeCell ref="V100:W100"/>
    <mergeCell ref="T107:U107"/>
    <mergeCell ref="P86:S86"/>
    <mergeCell ref="P119:S119"/>
    <mergeCell ref="X92:Y92"/>
    <mergeCell ref="P94:S94"/>
    <mergeCell ref="T114:U114"/>
    <mergeCell ref="P114:S114"/>
    <mergeCell ref="X115:Y115"/>
    <mergeCell ref="X101:Y101"/>
    <mergeCell ref="X99:Y99"/>
    <mergeCell ref="X107:Y107"/>
    <mergeCell ref="P151:S151"/>
    <mergeCell ref="P149:S149"/>
    <mergeCell ref="P134:S134"/>
    <mergeCell ref="P146:S146"/>
    <mergeCell ref="X79:Y79"/>
    <mergeCell ref="T80:U80"/>
    <mergeCell ref="V80:W80"/>
    <mergeCell ref="V136:W137"/>
    <mergeCell ref="T134:U134"/>
    <mergeCell ref="A7:Y7"/>
    <mergeCell ref="A16:Y16"/>
    <mergeCell ref="D17:G17"/>
    <mergeCell ref="D18:G18"/>
    <mergeCell ref="D19:G19"/>
    <mergeCell ref="D20:G20"/>
    <mergeCell ref="A22:Y22"/>
    <mergeCell ref="A42:Y42"/>
    <mergeCell ref="A49:Y49"/>
    <mergeCell ref="F10:L10"/>
    <mergeCell ref="O10:Y10"/>
    <mergeCell ref="A62:Y62"/>
    <mergeCell ref="T93:U93"/>
    <mergeCell ref="T91:U91"/>
    <mergeCell ref="O58:Y58"/>
    <mergeCell ref="F24:Y24"/>
    <mergeCell ref="F25:Y25"/>
    <mergeCell ref="B29:C29"/>
    <mergeCell ref="O12:Y12"/>
    <mergeCell ref="A27:Y27"/>
    <mergeCell ref="V63:W63"/>
    <mergeCell ref="L33:N35"/>
    <mergeCell ref="T68:U68"/>
    <mergeCell ref="P63:S63"/>
    <mergeCell ref="A63:L63"/>
    <mergeCell ref="X84:Y84"/>
    <mergeCell ref="P78:S78"/>
    <mergeCell ref="V71:W71"/>
    <mergeCell ref="X71:Y71"/>
    <mergeCell ref="T74:U74"/>
    <mergeCell ref="E59:H59"/>
    <mergeCell ref="V43:Y43"/>
    <mergeCell ref="T84:U84"/>
    <mergeCell ref="P125:S125"/>
    <mergeCell ref="T125:U125"/>
    <mergeCell ref="M81:O81"/>
    <mergeCell ref="T82:U82"/>
    <mergeCell ref="V82:W82"/>
    <mergeCell ref="X82:Y82"/>
    <mergeCell ref="M76:O76"/>
    <mergeCell ref="T77:U77"/>
    <mergeCell ref="X77:Y77"/>
    <mergeCell ref="V64:W64"/>
    <mergeCell ref="X125:Y125"/>
    <mergeCell ref="V75:W75"/>
    <mergeCell ref="X75:Y75"/>
    <mergeCell ref="P68:S68"/>
    <mergeCell ref="T72:U72"/>
    <mergeCell ref="V72:W72"/>
    <mergeCell ref="X72:Y72"/>
    <mergeCell ref="T71:U71"/>
    <mergeCell ref="T75:U75"/>
    <mergeCell ref="P72:S72"/>
    <mergeCell ref="V77:W77"/>
    <mergeCell ref="P75:S75"/>
    <mergeCell ref="V125:W125"/>
    <mergeCell ref="M80:O80"/>
    <mergeCell ref="T78:U78"/>
    <mergeCell ref="P87:S87"/>
    <mergeCell ref="X95:Y95"/>
    <mergeCell ref="P90:S90"/>
    <mergeCell ref="P91:S91"/>
    <mergeCell ref="T106:U106"/>
    <mergeCell ref="F13:L13"/>
    <mergeCell ref="T63:U63"/>
    <mergeCell ref="F33:K33"/>
    <mergeCell ref="O35:Y35"/>
    <mergeCell ref="M64:O64"/>
    <mergeCell ref="A72:G72"/>
    <mergeCell ref="B25:C25"/>
    <mergeCell ref="X64:Y64"/>
    <mergeCell ref="F35:K35"/>
    <mergeCell ref="F46:Y46"/>
    <mergeCell ref="F45:Y45"/>
    <mergeCell ref="O33:Y33"/>
    <mergeCell ref="T70:U70"/>
    <mergeCell ref="V70:W70"/>
    <mergeCell ref="V68:W68"/>
    <mergeCell ref="X68:Y68"/>
    <mergeCell ref="P71:S71"/>
    <mergeCell ref="E58:H58"/>
    <mergeCell ref="O59:Y59"/>
    <mergeCell ref="A37:Y37"/>
    <mergeCell ref="R43:U43"/>
    <mergeCell ref="F43:Q43"/>
    <mergeCell ref="D39:Y41"/>
    <mergeCell ref="B39:C39"/>
    <mergeCell ref="O13:Y13"/>
    <mergeCell ref="F44:Y44"/>
    <mergeCell ref="X63:Y63"/>
    <mergeCell ref="F34:K34"/>
    <mergeCell ref="O34:Y34"/>
    <mergeCell ref="F47:Y47"/>
    <mergeCell ref="M63:O63"/>
    <mergeCell ref="X70:Y70"/>
    <mergeCell ref="T88:U88"/>
    <mergeCell ref="P88:S88"/>
    <mergeCell ref="P85:S85"/>
    <mergeCell ref="P81:S81"/>
    <mergeCell ref="P80:S80"/>
    <mergeCell ref="P103:S103"/>
    <mergeCell ref="T102:U102"/>
    <mergeCell ref="P96:S96"/>
    <mergeCell ref="T81:U81"/>
    <mergeCell ref="V81:W81"/>
    <mergeCell ref="X81:Y81"/>
    <mergeCell ref="V79:W79"/>
    <mergeCell ref="X85:Y85"/>
    <mergeCell ref="V88:W88"/>
    <mergeCell ref="T98:U98"/>
    <mergeCell ref="X91:Y91"/>
    <mergeCell ref="P92:S92"/>
    <mergeCell ref="P93:S93"/>
    <mergeCell ref="P100:S100"/>
    <mergeCell ref="V95:W95"/>
    <mergeCell ref="T92:U92"/>
    <mergeCell ref="V92:W92"/>
    <mergeCell ref="T100:U100"/>
    <mergeCell ref="V101:W101"/>
    <mergeCell ref="X88:Y88"/>
    <mergeCell ref="P89:S89"/>
    <mergeCell ref="V89:W89"/>
    <mergeCell ref="V98:W98"/>
    <mergeCell ref="V93:W93"/>
    <mergeCell ref="X93:Y93"/>
    <mergeCell ref="X80:Y80"/>
    <mergeCell ref="T83:U83"/>
    <mergeCell ref="V94:W94"/>
    <mergeCell ref="X94:Y94"/>
    <mergeCell ref="V85:W85"/>
    <mergeCell ref="T96:U96"/>
    <mergeCell ref="X89:Y89"/>
    <mergeCell ref="T89:U89"/>
    <mergeCell ref="P77:S77"/>
    <mergeCell ref="X179:Y179"/>
    <mergeCell ref="A148:L148"/>
    <mergeCell ref="I143:K143"/>
    <mergeCell ref="C46:E46"/>
    <mergeCell ref="P123:S123"/>
    <mergeCell ref="T120:U120"/>
    <mergeCell ref="V141:W141"/>
    <mergeCell ref="P172:S172"/>
    <mergeCell ref="P145:S145"/>
    <mergeCell ref="T152:U152"/>
    <mergeCell ref="P157:S157"/>
    <mergeCell ref="V146:W146"/>
    <mergeCell ref="X136:Y137"/>
    <mergeCell ref="X113:Y113"/>
    <mergeCell ref="X130:Y130"/>
    <mergeCell ref="X128:Y128"/>
    <mergeCell ref="X129:Y129"/>
    <mergeCell ref="P122:S122"/>
    <mergeCell ref="T118:U118"/>
    <mergeCell ref="X138:Y138"/>
    <mergeCell ref="P124:S124"/>
    <mergeCell ref="V130:W130"/>
    <mergeCell ref="X134:Y134"/>
    <mergeCell ref="T95:U95"/>
    <mergeCell ref="X90:Y90"/>
    <mergeCell ref="X74:Y74"/>
    <mergeCell ref="X108:Y108"/>
    <mergeCell ref="P83:S83"/>
    <mergeCell ref="H2:N2"/>
    <mergeCell ref="O2:Y3"/>
    <mergeCell ref="O4:Y4"/>
    <mergeCell ref="I17:Q17"/>
    <mergeCell ref="I18:Q18"/>
    <mergeCell ref="I19:Q19"/>
    <mergeCell ref="I20:Q20"/>
    <mergeCell ref="R17:Y20"/>
    <mergeCell ref="I141:K141"/>
    <mergeCell ref="I140:K140"/>
    <mergeCell ref="U139:U140"/>
    <mergeCell ref="X142:Y144"/>
    <mergeCell ref="X141:Y141"/>
    <mergeCell ref="T143:U144"/>
    <mergeCell ref="T99:U99"/>
    <mergeCell ref="P74:S74"/>
    <mergeCell ref="P99:S99"/>
    <mergeCell ref="V97:W97"/>
    <mergeCell ref="X98:Y98"/>
    <mergeCell ref="X104:Y104"/>
    <mergeCell ref="P98:S98"/>
    <mergeCell ref="V119:W119"/>
    <mergeCell ref="X120:Y120"/>
    <mergeCell ref="X121:Y121"/>
    <mergeCell ref="P112:S112"/>
    <mergeCell ref="V118:W118"/>
    <mergeCell ref="V123:W123"/>
    <mergeCell ref="V78:W78"/>
    <mergeCell ref="T85:U85"/>
    <mergeCell ref="O9:Y9"/>
    <mergeCell ref="F11:L11"/>
    <mergeCell ref="P138:S138"/>
    <mergeCell ref="F12:L12"/>
    <mergeCell ref="O11:Y11"/>
    <mergeCell ref="X110:Y110"/>
    <mergeCell ref="X124:Y124"/>
    <mergeCell ref="X146:Y146"/>
    <mergeCell ref="V139:W140"/>
    <mergeCell ref="V143:W144"/>
    <mergeCell ref="P148:S148"/>
    <mergeCell ref="T148:U148"/>
    <mergeCell ref="X148:Y148"/>
    <mergeCell ref="X147:Y147"/>
    <mergeCell ref="V145:W145"/>
    <mergeCell ref="A116:Y116"/>
    <mergeCell ref="T94:U94"/>
    <mergeCell ref="X103:Y103"/>
    <mergeCell ref="X102:Y102"/>
    <mergeCell ref="X105:Y105"/>
    <mergeCell ref="P84:S84"/>
    <mergeCell ref="V84:W84"/>
    <mergeCell ref="T126:U126"/>
    <mergeCell ref="V112:W112"/>
    <mergeCell ref="X133:Y133"/>
    <mergeCell ref="P115:S115"/>
    <mergeCell ref="T103:U103"/>
    <mergeCell ref="X106:Y106"/>
    <mergeCell ref="P120:S120"/>
    <mergeCell ref="T145:U145"/>
    <mergeCell ref="M65:O65"/>
    <mergeCell ref="X112:Y112"/>
    <mergeCell ref="P218:S218"/>
    <mergeCell ref="T218:U218"/>
    <mergeCell ref="P286:S286"/>
    <mergeCell ref="P227:S227"/>
    <mergeCell ref="T139:T140"/>
    <mergeCell ref="X155:Y155"/>
    <mergeCell ref="P195:S195"/>
    <mergeCell ref="V241:W241"/>
    <mergeCell ref="P237:S237"/>
    <mergeCell ref="P231:S231"/>
    <mergeCell ref="P186:S186"/>
    <mergeCell ref="P187:S187"/>
    <mergeCell ref="T168:U169"/>
    <mergeCell ref="P181:S181"/>
    <mergeCell ref="V180:W180"/>
    <mergeCell ref="X207:Y207"/>
    <mergeCell ref="T188:U188"/>
    <mergeCell ref="T177:U177"/>
    <mergeCell ref="X181:Y181"/>
    <mergeCell ref="P147:S147"/>
    <mergeCell ref="X188:Y188"/>
    <mergeCell ref="V215:W215"/>
    <mergeCell ref="X215:Y215"/>
    <mergeCell ref="X228:Y228"/>
    <mergeCell ref="X246:Y246"/>
    <mergeCell ref="T285:U285"/>
    <mergeCell ref="P284:S284"/>
    <mergeCell ref="P173:S173"/>
    <mergeCell ref="T173:U173"/>
    <mergeCell ref="A213:Y213"/>
    <mergeCell ref="X178:Y178"/>
    <mergeCell ref="A479:C479"/>
    <mergeCell ref="D479:E479"/>
    <mergeCell ref="F479:G479"/>
    <mergeCell ref="H479:L479"/>
    <mergeCell ref="P396:S396"/>
    <mergeCell ref="T396:U396"/>
    <mergeCell ref="V396:W396"/>
    <mergeCell ref="X396:Y396"/>
    <mergeCell ref="P323:S323"/>
    <mergeCell ref="V449:W452"/>
    <mergeCell ref="P291:S291"/>
    <mergeCell ref="V290:W290"/>
    <mergeCell ref="P254:S254"/>
    <mergeCell ref="T256:U256"/>
    <mergeCell ref="X256:Y256"/>
    <mergeCell ref="P263:S263"/>
    <mergeCell ref="T393:U393"/>
    <mergeCell ref="V393:W393"/>
    <mergeCell ref="X393:Y393"/>
    <mergeCell ref="V478:W478"/>
    <mergeCell ref="X478:Y478"/>
    <mergeCell ref="M438:N438"/>
    <mergeCell ref="T478:U478"/>
    <mergeCell ref="M297:O297"/>
    <mergeCell ref="M369:O369"/>
    <mergeCell ref="A337:L337"/>
    <mergeCell ref="A373:A374"/>
    <mergeCell ref="T274:U274"/>
    <mergeCell ref="P279:S279"/>
    <mergeCell ref="P259:S259"/>
    <mergeCell ref="P275:S275"/>
    <mergeCell ref="P273:S273"/>
    <mergeCell ref="P238:S238"/>
    <mergeCell ref="X242:Y242"/>
    <mergeCell ref="P242:S242"/>
    <mergeCell ref="X220:Y220"/>
    <mergeCell ref="X247:Y247"/>
    <mergeCell ref="A221:Y221"/>
    <mergeCell ref="X251:Y251"/>
    <mergeCell ref="V250:W250"/>
    <mergeCell ref="X231:Y231"/>
    <mergeCell ref="X248:Y248"/>
    <mergeCell ref="P256:S256"/>
    <mergeCell ref="A375:L375"/>
    <mergeCell ref="A233:L233"/>
    <mergeCell ref="A244:L244"/>
    <mergeCell ref="V236:W236"/>
    <mergeCell ref="A243:L243"/>
    <mergeCell ref="M294:O294"/>
    <mergeCell ref="T313:U313"/>
    <mergeCell ref="V292:W292"/>
    <mergeCell ref="P280:S280"/>
    <mergeCell ref="X280:Y280"/>
    <mergeCell ref="X279:Y279"/>
    <mergeCell ref="X287:Y287"/>
    <mergeCell ref="P292:S292"/>
    <mergeCell ref="A245:F245"/>
    <mergeCell ref="V248:W248"/>
    <mergeCell ref="V256:W256"/>
    <mergeCell ref="A310:L310"/>
    <mergeCell ref="T241:U241"/>
    <mergeCell ref="V255:W255"/>
    <mergeCell ref="P262:S262"/>
    <mergeCell ref="V264:W264"/>
    <mergeCell ref="V274:W274"/>
    <mergeCell ref="X255:Y255"/>
    <mergeCell ref="M261:O261"/>
    <mergeCell ref="T261:U261"/>
    <mergeCell ref="M237:O237"/>
    <mergeCell ref="T238:U238"/>
    <mergeCell ref="V237:W237"/>
    <mergeCell ref="P206:S206"/>
    <mergeCell ref="T214:U214"/>
    <mergeCell ref="X229:Y229"/>
    <mergeCell ref="T216:U216"/>
    <mergeCell ref="P226:S226"/>
    <mergeCell ref="P223:S223"/>
    <mergeCell ref="P236:S236"/>
    <mergeCell ref="P233:S235"/>
    <mergeCell ref="T226:U226"/>
    <mergeCell ref="V216:W216"/>
    <mergeCell ref="M224:O226"/>
    <mergeCell ref="P215:S215"/>
    <mergeCell ref="P229:S229"/>
    <mergeCell ref="P228:S228"/>
    <mergeCell ref="T206:U206"/>
    <mergeCell ref="T251:U251"/>
    <mergeCell ref="V251:W251"/>
    <mergeCell ref="T239:U239"/>
    <mergeCell ref="P244:S244"/>
    <mergeCell ref="X208:Y208"/>
    <mergeCell ref="M229:O230"/>
    <mergeCell ref="P222:S222"/>
    <mergeCell ref="T222:U222"/>
    <mergeCell ref="A217:Y217"/>
    <mergeCell ref="V214:W214"/>
    <mergeCell ref="P214:S214"/>
    <mergeCell ref="A224:L224"/>
    <mergeCell ref="T235:U235"/>
    <mergeCell ref="V232:W232"/>
    <mergeCell ref="T231:U231"/>
    <mergeCell ref="P281:S281"/>
    <mergeCell ref="V285:W285"/>
    <mergeCell ref="T280:U280"/>
    <mergeCell ref="T276:U276"/>
    <mergeCell ref="P249:S249"/>
    <mergeCell ref="P246:S246"/>
    <mergeCell ref="P232:S232"/>
    <mergeCell ref="P248:S248"/>
    <mergeCell ref="P269:S269"/>
    <mergeCell ref="P266:S266"/>
    <mergeCell ref="X259:Y259"/>
    <mergeCell ref="M231:O232"/>
    <mergeCell ref="M233:O235"/>
    <mergeCell ref="X214:Y214"/>
    <mergeCell ref="X216:Y216"/>
    <mergeCell ref="X223:Y223"/>
    <mergeCell ref="T223:U223"/>
    <mergeCell ref="X238:Y238"/>
    <mergeCell ref="X226:Y226"/>
    <mergeCell ref="V239:W239"/>
    <mergeCell ref="X243:Y243"/>
    <mergeCell ref="X288:Y288"/>
    <mergeCell ref="X309:Y309"/>
    <mergeCell ref="V302:W302"/>
    <mergeCell ref="T288:U288"/>
    <mergeCell ref="P287:S287"/>
    <mergeCell ref="P294:S294"/>
    <mergeCell ref="P268:S268"/>
    <mergeCell ref="X276:Y276"/>
    <mergeCell ref="X278:Y278"/>
    <mergeCell ref="X271:Y271"/>
    <mergeCell ref="T273:U273"/>
    <mergeCell ref="P267:S267"/>
    <mergeCell ref="V278:W278"/>
    <mergeCell ref="T278:U278"/>
    <mergeCell ref="X270:Y270"/>
    <mergeCell ref="P285:S285"/>
    <mergeCell ref="V307:W307"/>
    <mergeCell ref="X307:Y307"/>
    <mergeCell ref="X303:Y303"/>
    <mergeCell ref="V287:W287"/>
    <mergeCell ref="V297:W297"/>
    <mergeCell ref="P295:S295"/>
    <mergeCell ref="X290:Y290"/>
    <mergeCell ref="T281:U281"/>
    <mergeCell ref="V284:W284"/>
    <mergeCell ref="V283:W283"/>
    <mergeCell ref="X275:Y275"/>
    <mergeCell ref="X284:Y284"/>
    <mergeCell ref="M357:O358"/>
    <mergeCell ref="P320:S320"/>
    <mergeCell ref="T314:U314"/>
    <mergeCell ref="T348:U348"/>
    <mergeCell ref="T306:U306"/>
    <mergeCell ref="P318:S318"/>
    <mergeCell ref="T359:U360"/>
    <mergeCell ref="T347:U347"/>
    <mergeCell ref="T335:U335"/>
    <mergeCell ref="P346:S346"/>
    <mergeCell ref="T307:U307"/>
    <mergeCell ref="P302:S302"/>
    <mergeCell ref="M312:O312"/>
    <mergeCell ref="P315:S315"/>
    <mergeCell ref="P312:S312"/>
    <mergeCell ref="T299:U299"/>
    <mergeCell ref="T296:U296"/>
    <mergeCell ref="T315:U315"/>
    <mergeCell ref="T312:U312"/>
    <mergeCell ref="P289:S289"/>
    <mergeCell ref="P288:S288"/>
    <mergeCell ref="P293:S293"/>
    <mergeCell ref="T295:U295"/>
    <mergeCell ref="V289:W289"/>
    <mergeCell ref="P297:S297"/>
    <mergeCell ref="T308:U308"/>
    <mergeCell ref="P322:S322"/>
    <mergeCell ref="V312:W312"/>
    <mergeCell ref="V319:W319"/>
    <mergeCell ref="X390:Y390"/>
    <mergeCell ref="X301:Y301"/>
    <mergeCell ref="T298:U298"/>
    <mergeCell ref="P303:S303"/>
    <mergeCell ref="P362:S362"/>
    <mergeCell ref="P330:S330"/>
    <mergeCell ref="M325:O325"/>
    <mergeCell ref="M351:O352"/>
    <mergeCell ref="M353:O354"/>
    <mergeCell ref="M355:O356"/>
    <mergeCell ref="P326:S326"/>
    <mergeCell ref="P314:S314"/>
    <mergeCell ref="P349:S349"/>
    <mergeCell ref="P335:S335"/>
    <mergeCell ref="P308:S308"/>
    <mergeCell ref="P310:S310"/>
    <mergeCell ref="T297:U297"/>
    <mergeCell ref="P306:S306"/>
    <mergeCell ref="P336:S336"/>
    <mergeCell ref="T322:U322"/>
    <mergeCell ref="T325:U325"/>
    <mergeCell ref="T362:U362"/>
    <mergeCell ref="P355:S356"/>
    <mergeCell ref="P357:S358"/>
    <mergeCell ref="T411:U411"/>
    <mergeCell ref="V413:W413"/>
    <mergeCell ref="X413:Y413"/>
    <mergeCell ref="V386:W386"/>
    <mergeCell ref="X379:Y380"/>
    <mergeCell ref="X402:Y402"/>
    <mergeCell ref="T401:U401"/>
    <mergeCell ref="V400:W400"/>
    <mergeCell ref="T386:U386"/>
    <mergeCell ref="X381:Y381"/>
    <mergeCell ref="V401:W401"/>
    <mergeCell ref="T399:U399"/>
    <mergeCell ref="X389:Y389"/>
    <mergeCell ref="T378:U378"/>
    <mergeCell ref="V300:W300"/>
    <mergeCell ref="T300:U300"/>
    <mergeCell ref="T301:U301"/>
    <mergeCell ref="P309:S309"/>
    <mergeCell ref="P304:S304"/>
    <mergeCell ref="T319:U319"/>
    <mergeCell ref="T344:U344"/>
    <mergeCell ref="P350:S350"/>
    <mergeCell ref="V314:W314"/>
    <mergeCell ref="V168:W169"/>
    <mergeCell ref="T171:U171"/>
    <mergeCell ref="V172:W172"/>
    <mergeCell ref="V187:W187"/>
    <mergeCell ref="P204:S204"/>
    <mergeCell ref="T186:U186"/>
    <mergeCell ref="V417:W417"/>
    <mergeCell ref="V170:W170"/>
    <mergeCell ref="P178:S178"/>
    <mergeCell ref="P168:S169"/>
    <mergeCell ref="P177:S177"/>
    <mergeCell ref="X211:Y211"/>
    <mergeCell ref="X209:Y209"/>
    <mergeCell ref="X185:Y185"/>
    <mergeCell ref="X187:Y187"/>
    <mergeCell ref="X212:Y212"/>
    <mergeCell ref="V197:W197"/>
    <mergeCell ref="P198:S198"/>
    <mergeCell ref="T215:U215"/>
    <mergeCell ref="T190:U190"/>
    <mergeCell ref="T209:U209"/>
    <mergeCell ref="X201:Y201"/>
    <mergeCell ref="X191:Y191"/>
    <mergeCell ref="X202:Y202"/>
    <mergeCell ref="P194:S194"/>
    <mergeCell ref="V196:W196"/>
    <mergeCell ref="P385:S385"/>
    <mergeCell ref="P361:S361"/>
    <mergeCell ref="P383:S383"/>
    <mergeCell ref="X388:Y388"/>
    <mergeCell ref="T384:U384"/>
    <mergeCell ref="V389:W389"/>
    <mergeCell ref="P182:S182"/>
    <mergeCell ref="T205:U205"/>
    <mergeCell ref="P189:S189"/>
    <mergeCell ref="T207:U207"/>
    <mergeCell ref="P373:S374"/>
    <mergeCell ref="P381:S381"/>
    <mergeCell ref="T381:U381"/>
    <mergeCell ref="V411:W411"/>
    <mergeCell ref="P371:S371"/>
    <mergeCell ref="T409:U409"/>
    <mergeCell ref="T389:U389"/>
    <mergeCell ref="V385:W385"/>
    <mergeCell ref="T372:U372"/>
    <mergeCell ref="V277:W277"/>
    <mergeCell ref="X386:Y386"/>
    <mergeCell ref="X394:Y394"/>
    <mergeCell ref="X397:Y397"/>
    <mergeCell ref="X392:Y392"/>
    <mergeCell ref="T395:U395"/>
    <mergeCell ref="V397:W397"/>
    <mergeCell ref="X407:Y407"/>
    <mergeCell ref="V382:W382"/>
    <mergeCell ref="V390:W390"/>
    <mergeCell ref="V362:W362"/>
    <mergeCell ref="V298:W298"/>
    <mergeCell ref="P300:S300"/>
    <mergeCell ref="V291:W291"/>
    <mergeCell ref="V294:W294"/>
    <mergeCell ref="X299:Y299"/>
    <mergeCell ref="T321:U321"/>
    <mergeCell ref="T410:U410"/>
    <mergeCell ref="P298:S298"/>
    <mergeCell ref="X415:Y415"/>
    <mergeCell ref="V406:W406"/>
    <mergeCell ref="P393:S393"/>
    <mergeCell ref="T400:U400"/>
    <mergeCell ref="V378:W378"/>
    <mergeCell ref="V371:W371"/>
    <mergeCell ref="T414:U414"/>
    <mergeCell ref="P400:S400"/>
    <mergeCell ref="P397:S397"/>
    <mergeCell ref="P390:S390"/>
    <mergeCell ref="T413:U413"/>
    <mergeCell ref="V409:W409"/>
    <mergeCell ref="V423:W423"/>
    <mergeCell ref="V421:W421"/>
    <mergeCell ref="X420:Y420"/>
    <mergeCell ref="P183:S183"/>
    <mergeCell ref="T176:U176"/>
    <mergeCell ref="T412:U412"/>
    <mergeCell ref="P407:S407"/>
    <mergeCell ref="P367:S367"/>
    <mergeCell ref="T367:U367"/>
    <mergeCell ref="V367:W367"/>
    <mergeCell ref="T404:U404"/>
    <mergeCell ref="T417:U417"/>
    <mergeCell ref="V381:W381"/>
    <mergeCell ref="V405:W405"/>
    <mergeCell ref="V394:W394"/>
    <mergeCell ref="V399:W399"/>
    <mergeCell ref="P363:S363"/>
    <mergeCell ref="T407:U407"/>
    <mergeCell ref="T406:U406"/>
    <mergeCell ref="V179:W179"/>
    <mergeCell ref="P129:S129"/>
    <mergeCell ref="V83:W83"/>
    <mergeCell ref="X83:Y83"/>
    <mergeCell ref="T86:U86"/>
    <mergeCell ref="V86:W86"/>
    <mergeCell ref="T87:U87"/>
    <mergeCell ref="V87:W87"/>
    <mergeCell ref="P105:S105"/>
    <mergeCell ref="P110:S110"/>
    <mergeCell ref="T101:U101"/>
    <mergeCell ref="V105:W105"/>
    <mergeCell ref="V107:W107"/>
    <mergeCell ref="V102:W102"/>
    <mergeCell ref="X87:Y87"/>
    <mergeCell ref="A117:Y117"/>
    <mergeCell ref="P164:S165"/>
    <mergeCell ref="V177:W177"/>
    <mergeCell ref="P170:S170"/>
    <mergeCell ref="T133:U133"/>
    <mergeCell ref="M162:O163"/>
    <mergeCell ref="X156:Y156"/>
    <mergeCell ref="I142:K142"/>
    <mergeCell ref="V128:W128"/>
    <mergeCell ref="P126:S126"/>
    <mergeCell ref="V157:W157"/>
    <mergeCell ref="P152:S152"/>
    <mergeCell ref="X152:Y152"/>
    <mergeCell ref="X151:Y151"/>
    <mergeCell ref="X161:Y161"/>
    <mergeCell ref="V126:W126"/>
    <mergeCell ref="V122:W122"/>
    <mergeCell ref="T129:U129"/>
    <mergeCell ref="V133:W133"/>
    <mergeCell ref="P154:S154"/>
    <mergeCell ref="T153:U153"/>
    <mergeCell ref="X150:Y150"/>
    <mergeCell ref="V153:W153"/>
    <mergeCell ref="P155:S155"/>
    <mergeCell ref="T146:U146"/>
    <mergeCell ref="V142:W142"/>
    <mergeCell ref="V106:W106"/>
    <mergeCell ref="V104:W104"/>
    <mergeCell ref="T130:U130"/>
    <mergeCell ref="V147:W147"/>
    <mergeCell ref="V148:W148"/>
    <mergeCell ref="V103:W103"/>
    <mergeCell ref="T111:U111"/>
    <mergeCell ref="V111:W111"/>
    <mergeCell ref="X119:Y119"/>
    <mergeCell ref="T104:U104"/>
    <mergeCell ref="T115:U115"/>
    <mergeCell ref="T119:U119"/>
    <mergeCell ref="T112:U112"/>
    <mergeCell ref="P118:S118"/>
    <mergeCell ref="X118:Y118"/>
    <mergeCell ref="X139:Y140"/>
    <mergeCell ref="T147:U147"/>
    <mergeCell ref="X145:Y145"/>
    <mergeCell ref="V135:W135"/>
    <mergeCell ref="X135:Y135"/>
    <mergeCell ref="P107:S107"/>
    <mergeCell ref="T110:U110"/>
    <mergeCell ref="V134:W134"/>
    <mergeCell ref="A138:L138"/>
    <mergeCell ref="P111:S111"/>
    <mergeCell ref="P130:S130"/>
    <mergeCell ref="P128:S128"/>
    <mergeCell ref="P132:S132"/>
    <mergeCell ref="T132:U132"/>
    <mergeCell ref="V132:W132"/>
    <mergeCell ref="X132:Y132"/>
    <mergeCell ref="P133:S133"/>
    <mergeCell ref="M118:O118"/>
    <mergeCell ref="M138:O138"/>
    <mergeCell ref="P131:S131"/>
    <mergeCell ref="T131:U131"/>
    <mergeCell ref="F136:L136"/>
    <mergeCell ref="M136:O137"/>
    <mergeCell ref="V121:W121"/>
    <mergeCell ref="P102:S102"/>
    <mergeCell ref="A122:L122"/>
    <mergeCell ref="T109:U109"/>
    <mergeCell ref="T121:U121"/>
    <mergeCell ref="T124:U124"/>
    <mergeCell ref="M126:O126"/>
    <mergeCell ref="V124:W124"/>
    <mergeCell ref="V131:W131"/>
    <mergeCell ref="P121:S121"/>
    <mergeCell ref="P106:S106"/>
    <mergeCell ref="T136:U137"/>
    <mergeCell ref="V138:W138"/>
    <mergeCell ref="T138:U138"/>
    <mergeCell ref="T123:U123"/>
    <mergeCell ref="P135:S135"/>
    <mergeCell ref="T135:U135"/>
    <mergeCell ref="T90:U90"/>
    <mergeCell ref="V90:W90"/>
    <mergeCell ref="V108:W108"/>
    <mergeCell ref="V91:W91"/>
    <mergeCell ref="V99:W99"/>
    <mergeCell ref="P101:S101"/>
    <mergeCell ref="P97:S97"/>
    <mergeCell ref="X131:Y131"/>
    <mergeCell ref="X114:Y114"/>
    <mergeCell ref="V114:W114"/>
    <mergeCell ref="V115:W115"/>
    <mergeCell ref="P109:S109"/>
    <mergeCell ref="V110:W110"/>
    <mergeCell ref="P108:S108"/>
    <mergeCell ref="T108:U108"/>
    <mergeCell ref="T113:U113"/>
    <mergeCell ref="V113:W113"/>
    <mergeCell ref="X126:Y126"/>
    <mergeCell ref="V109:W109"/>
    <mergeCell ref="X109:Y109"/>
    <mergeCell ref="T122:U122"/>
    <mergeCell ref="X111:Y111"/>
    <mergeCell ref="X122:Y122"/>
    <mergeCell ref="X123:Y123"/>
    <mergeCell ref="T105:U105"/>
    <mergeCell ref="P104:S104"/>
    <mergeCell ref="V120:W120"/>
    <mergeCell ref="P113:S113"/>
    <mergeCell ref="X127:Y127"/>
    <mergeCell ref="P95:S95"/>
    <mergeCell ref="X100:Y100"/>
    <mergeCell ref="X97:Y97"/>
    <mergeCell ref="V155:W155"/>
    <mergeCell ref="T155:U155"/>
    <mergeCell ref="X153:Y153"/>
    <mergeCell ref="V152:W152"/>
    <mergeCell ref="T149:U149"/>
    <mergeCell ref="V154:W154"/>
    <mergeCell ref="V156:W156"/>
    <mergeCell ref="P156:S156"/>
    <mergeCell ref="T157:U157"/>
    <mergeCell ref="P150:S150"/>
    <mergeCell ref="V158:W158"/>
    <mergeCell ref="X162:Y163"/>
    <mergeCell ref="T160:U160"/>
    <mergeCell ref="P160:S160"/>
    <mergeCell ref="P161:S161"/>
    <mergeCell ref="P153:S153"/>
    <mergeCell ref="T158:U158"/>
    <mergeCell ref="T162:T163"/>
    <mergeCell ref="P162:S163"/>
    <mergeCell ref="V149:W149"/>
    <mergeCell ref="V150:W150"/>
    <mergeCell ref="V159:W159"/>
    <mergeCell ref="T154:U154"/>
    <mergeCell ref="P158:S158"/>
    <mergeCell ref="X158:Y158"/>
    <mergeCell ref="V151:W151"/>
    <mergeCell ref="T150:U150"/>
    <mergeCell ref="X149:Y149"/>
    <mergeCell ref="X160:Y160"/>
    <mergeCell ref="X154:Y154"/>
    <mergeCell ref="T151:U151"/>
    <mergeCell ref="T159:U159"/>
    <mergeCell ref="X190:Y190"/>
    <mergeCell ref="T189:U189"/>
    <mergeCell ref="T208:U208"/>
    <mergeCell ref="V208:W208"/>
    <mergeCell ref="T191:U191"/>
    <mergeCell ref="T202:U202"/>
    <mergeCell ref="P207:S207"/>
    <mergeCell ref="T182:U182"/>
    <mergeCell ref="T187:U187"/>
    <mergeCell ref="X186:Y186"/>
    <mergeCell ref="P179:S179"/>
    <mergeCell ref="P180:S180"/>
    <mergeCell ref="P166:S167"/>
    <mergeCell ref="X159:Y159"/>
    <mergeCell ref="T183:U183"/>
    <mergeCell ref="T181:U181"/>
    <mergeCell ref="P185:S185"/>
    <mergeCell ref="X172:Y172"/>
    <mergeCell ref="T170:U170"/>
    <mergeCell ref="T166:U167"/>
    <mergeCell ref="V160:W160"/>
    <mergeCell ref="V162:W163"/>
    <mergeCell ref="V164:W165"/>
    <mergeCell ref="V166:W167"/>
    <mergeCell ref="X183:Y183"/>
    <mergeCell ref="X189:Y189"/>
    <mergeCell ref="V188:W188"/>
    <mergeCell ref="V191:W191"/>
    <mergeCell ref="V186:W186"/>
    <mergeCell ref="T161:U161"/>
    <mergeCell ref="X164:Y165"/>
    <mergeCell ref="J192:K192"/>
    <mergeCell ref="X198:Y198"/>
    <mergeCell ref="V195:W195"/>
    <mergeCell ref="T196:U196"/>
    <mergeCell ref="T212:U212"/>
    <mergeCell ref="V207:W207"/>
    <mergeCell ref="V205:W205"/>
    <mergeCell ref="V211:W211"/>
    <mergeCell ref="V209:W209"/>
    <mergeCell ref="X192:Y193"/>
    <mergeCell ref="T195:U195"/>
    <mergeCell ref="T201:U201"/>
    <mergeCell ref="T203:U203"/>
    <mergeCell ref="T194:U194"/>
    <mergeCell ref="T192:T193"/>
    <mergeCell ref="X197:Y197"/>
    <mergeCell ref="X199:Y199"/>
    <mergeCell ref="T199:U199"/>
    <mergeCell ref="P210:S210"/>
    <mergeCell ref="V206:W206"/>
    <mergeCell ref="P208:S208"/>
    <mergeCell ref="X200:Y200"/>
    <mergeCell ref="T210:U210"/>
    <mergeCell ref="X205:Y205"/>
    <mergeCell ref="T211:U211"/>
    <mergeCell ref="X210:Y210"/>
    <mergeCell ref="X203:Y203"/>
    <mergeCell ref="U192:U193"/>
    <mergeCell ref="X194:Y194"/>
    <mergeCell ref="M176:O176"/>
    <mergeCell ref="P171:S171"/>
    <mergeCell ref="T204:U204"/>
    <mergeCell ref="X196:Y196"/>
    <mergeCell ref="M212:O212"/>
    <mergeCell ref="X177:Y177"/>
    <mergeCell ref="X168:Y169"/>
    <mergeCell ref="X176:Y176"/>
    <mergeCell ref="V200:W200"/>
    <mergeCell ref="P203:S203"/>
    <mergeCell ref="P202:S202"/>
    <mergeCell ref="P197:S197"/>
    <mergeCell ref="P192:S193"/>
    <mergeCell ref="T197:U197"/>
    <mergeCell ref="P200:S200"/>
    <mergeCell ref="P191:S191"/>
    <mergeCell ref="T184:U184"/>
    <mergeCell ref="T179:U179"/>
    <mergeCell ref="T180:U180"/>
    <mergeCell ref="V184:W184"/>
    <mergeCell ref="T185:U185"/>
    <mergeCell ref="X204:Y204"/>
    <mergeCell ref="V190:W190"/>
    <mergeCell ref="V181:W181"/>
    <mergeCell ref="X182:Y182"/>
    <mergeCell ref="V194:W194"/>
    <mergeCell ref="V201:W201"/>
    <mergeCell ref="V202:W202"/>
    <mergeCell ref="V182:W182"/>
    <mergeCell ref="V183:W183"/>
    <mergeCell ref="V204:W204"/>
    <mergeCell ref="X184:Y184"/>
    <mergeCell ref="V185:W185"/>
    <mergeCell ref="V212:W212"/>
    <mergeCell ref="V210:W210"/>
    <mergeCell ref="T200:U200"/>
    <mergeCell ref="V189:W189"/>
    <mergeCell ref="V199:W199"/>
    <mergeCell ref="X195:Y195"/>
    <mergeCell ref="T198:U198"/>
    <mergeCell ref="V161:W161"/>
    <mergeCell ref="P290:S290"/>
    <mergeCell ref="T290:U290"/>
    <mergeCell ref="X319:Y319"/>
    <mergeCell ref="X310:Y310"/>
    <mergeCell ref="X302:Y302"/>
    <mergeCell ref="X300:Y300"/>
    <mergeCell ref="V203:W203"/>
    <mergeCell ref="P196:S196"/>
    <mergeCell ref="P230:S230"/>
    <mergeCell ref="T220:U220"/>
    <mergeCell ref="V218:W218"/>
    <mergeCell ref="V198:W198"/>
    <mergeCell ref="P211:S211"/>
    <mergeCell ref="P278:S278"/>
    <mergeCell ref="T287:U287"/>
    <mergeCell ref="V286:W286"/>
    <mergeCell ref="V295:W295"/>
    <mergeCell ref="V299:W299"/>
    <mergeCell ref="V220:W220"/>
    <mergeCell ref="T227:U227"/>
    <mergeCell ref="X222:Y222"/>
    <mergeCell ref="V280:W280"/>
    <mergeCell ref="P276:S276"/>
    <mergeCell ref="V228:W228"/>
    <mergeCell ref="V223:W223"/>
    <mergeCell ref="X269:Y269"/>
    <mergeCell ref="V226:W226"/>
    <mergeCell ref="X224:Y225"/>
    <mergeCell ref="T229:U229"/>
    <mergeCell ref="V257:W257"/>
    <mergeCell ref="X260:Y260"/>
    <mergeCell ref="T255:U255"/>
    <mergeCell ref="X262:Y262"/>
    <mergeCell ref="V260:W260"/>
    <mergeCell ref="V259:W259"/>
    <mergeCell ref="X257:Y257"/>
    <mergeCell ref="V266:W266"/>
    <mergeCell ref="V258:W258"/>
    <mergeCell ref="V265:W265"/>
    <mergeCell ref="V267:W267"/>
    <mergeCell ref="V268:W268"/>
    <mergeCell ref="V269:W269"/>
    <mergeCell ref="T265:U265"/>
    <mergeCell ref="T266:U266"/>
    <mergeCell ref="V227:W227"/>
    <mergeCell ref="X241:Y241"/>
    <mergeCell ref="T243:U243"/>
    <mergeCell ref="T257:U257"/>
    <mergeCell ref="X232:Y232"/>
    <mergeCell ref="T240:U240"/>
    <mergeCell ref="T242:U242"/>
    <mergeCell ref="T279:U279"/>
    <mergeCell ref="L485:N485"/>
    <mergeCell ref="P387:S387"/>
    <mergeCell ref="N379:O380"/>
    <mergeCell ref="P382:S382"/>
    <mergeCell ref="P301:S301"/>
    <mergeCell ref="P305:S305"/>
    <mergeCell ref="P313:S313"/>
    <mergeCell ref="P317:S317"/>
    <mergeCell ref="P386:S386"/>
    <mergeCell ref="P384:S384"/>
    <mergeCell ref="P344:S344"/>
    <mergeCell ref="P404:S404"/>
    <mergeCell ref="P329:S329"/>
    <mergeCell ref="P340:S340"/>
    <mergeCell ref="A340:L340"/>
    <mergeCell ref="M327:O327"/>
    <mergeCell ref="M446:M448"/>
    <mergeCell ref="M475:O475"/>
    <mergeCell ref="P474:S474"/>
    <mergeCell ref="M476:O476"/>
    <mergeCell ref="N373:O374"/>
    <mergeCell ref="B476:L476"/>
    <mergeCell ref="P333:S333"/>
    <mergeCell ref="P343:S343"/>
    <mergeCell ref="P412:S412"/>
    <mergeCell ref="I433:K433"/>
    <mergeCell ref="P391:S391"/>
    <mergeCell ref="P422:S422"/>
    <mergeCell ref="P423:S423"/>
    <mergeCell ref="P369:S369"/>
    <mergeCell ref="P370:S370"/>
    <mergeCell ref="P316:S316"/>
    <mergeCell ref="M453:M455"/>
    <mergeCell ref="A453:L455"/>
    <mergeCell ref="A446:L448"/>
    <mergeCell ref="P426:S426"/>
    <mergeCell ref="P409:S409"/>
    <mergeCell ref="P413:S413"/>
    <mergeCell ref="P399:S399"/>
    <mergeCell ref="A449:L452"/>
    <mergeCell ref="M449:M452"/>
    <mergeCell ref="P443:S445"/>
    <mergeCell ref="P458:S459"/>
    <mergeCell ref="P462:S463"/>
    <mergeCell ref="P446:S448"/>
    <mergeCell ref="P411:S411"/>
    <mergeCell ref="P402:S402"/>
    <mergeCell ref="N444:N445"/>
    <mergeCell ref="N450:N452"/>
    <mergeCell ref="P449:S452"/>
    <mergeCell ref="A443:L445"/>
    <mergeCell ref="P420:S420"/>
    <mergeCell ref="N447:N448"/>
    <mergeCell ref="M443:M445"/>
    <mergeCell ref="P406:S406"/>
    <mergeCell ref="M429:N429"/>
    <mergeCell ref="P430:S437"/>
    <mergeCell ref="P439:S441"/>
    <mergeCell ref="P401:S401"/>
    <mergeCell ref="P429:S429"/>
    <mergeCell ref="P414:S414"/>
    <mergeCell ref="P408:S408"/>
    <mergeCell ref="P405:S405"/>
    <mergeCell ref="P417:S417"/>
    <mergeCell ref="H379:K379"/>
    <mergeCell ref="H373:K373"/>
    <mergeCell ref="P456:S457"/>
    <mergeCell ref="M442:N442"/>
    <mergeCell ref="P438:S438"/>
    <mergeCell ref="T438:U438"/>
    <mergeCell ref="T440:U440"/>
    <mergeCell ref="V410:W410"/>
    <mergeCell ref="X401:Y401"/>
    <mergeCell ref="X409:Y409"/>
    <mergeCell ref="T402:U402"/>
    <mergeCell ref="T383:U383"/>
    <mergeCell ref="V383:W383"/>
    <mergeCell ref="T382:U382"/>
    <mergeCell ref="T449:T452"/>
    <mergeCell ref="U449:U452"/>
    <mergeCell ref="P398:S398"/>
    <mergeCell ref="P389:S389"/>
    <mergeCell ref="V420:W420"/>
    <mergeCell ref="V414:W414"/>
    <mergeCell ref="V387:W387"/>
    <mergeCell ref="X408:Y408"/>
    <mergeCell ref="X382:Y382"/>
    <mergeCell ref="X419:Y419"/>
    <mergeCell ref="X400:Y400"/>
    <mergeCell ref="X395:Y395"/>
    <mergeCell ref="X406:Y406"/>
    <mergeCell ref="X404:Y404"/>
    <mergeCell ref="V391:W391"/>
    <mergeCell ref="X378:Y378"/>
    <mergeCell ref="T419:U419"/>
    <mergeCell ref="V430:W430"/>
    <mergeCell ref="V477:W477"/>
    <mergeCell ref="T433:U433"/>
    <mergeCell ref="X433:Y433"/>
    <mergeCell ref="X430:Y430"/>
    <mergeCell ref="T472:T473"/>
    <mergeCell ref="T470:T471"/>
    <mergeCell ref="T443:T445"/>
    <mergeCell ref="V453:W455"/>
    <mergeCell ref="P415:S415"/>
    <mergeCell ref="T408:U408"/>
    <mergeCell ref="P466:S467"/>
    <mergeCell ref="T466:T467"/>
    <mergeCell ref="T428:U428"/>
    <mergeCell ref="X410:Y410"/>
    <mergeCell ref="X405:Y405"/>
    <mergeCell ref="X418:Y418"/>
    <mergeCell ref="X442:Y442"/>
    <mergeCell ref="U472:U473"/>
    <mergeCell ref="V435:W435"/>
    <mergeCell ref="X429:Y429"/>
    <mergeCell ref="X477:Y477"/>
    <mergeCell ref="X476:Y476"/>
    <mergeCell ref="P419:S419"/>
    <mergeCell ref="P477:S477"/>
    <mergeCell ref="X443:Y445"/>
    <mergeCell ref="P475:S475"/>
    <mergeCell ref="P470:S471"/>
    <mergeCell ref="T468:T469"/>
    <mergeCell ref="T431:U431"/>
    <mergeCell ref="V431:W431"/>
    <mergeCell ref="P468:S469"/>
    <mergeCell ref="P418:S418"/>
    <mergeCell ref="M479:O479"/>
    <mergeCell ref="M477:O477"/>
    <mergeCell ref="P421:S421"/>
    <mergeCell ref="P460:S461"/>
    <mergeCell ref="P442:S442"/>
    <mergeCell ref="P427:S427"/>
    <mergeCell ref="P424:S424"/>
    <mergeCell ref="X474:Y474"/>
    <mergeCell ref="X472:Y473"/>
    <mergeCell ref="T456:T457"/>
    <mergeCell ref="U453:U455"/>
    <mergeCell ref="P410:S410"/>
    <mergeCell ref="V408:W408"/>
    <mergeCell ref="V422:W422"/>
    <mergeCell ref="V443:W445"/>
    <mergeCell ref="V446:W448"/>
    <mergeCell ref="X468:Y469"/>
    <mergeCell ref="T430:U430"/>
    <mergeCell ref="X453:Y455"/>
    <mergeCell ref="X435:Y435"/>
    <mergeCell ref="T432:U432"/>
    <mergeCell ref="V429:W429"/>
    <mergeCell ref="X449:Y452"/>
    <mergeCell ref="T464:T465"/>
    <mergeCell ref="P425:S425"/>
    <mergeCell ref="X425:Y425"/>
    <mergeCell ref="X417:Y417"/>
    <mergeCell ref="T476:U476"/>
    <mergeCell ref="X427:Y427"/>
    <mergeCell ref="U468:U469"/>
    <mergeCell ref="X411:Y411"/>
    <mergeCell ref="V464:W465"/>
    <mergeCell ref="P464:S465"/>
    <mergeCell ref="T477:U477"/>
    <mergeCell ref="P472:S473"/>
    <mergeCell ref="X466:Y467"/>
    <mergeCell ref="X464:Y465"/>
    <mergeCell ref="P453:S455"/>
    <mergeCell ref="V472:W473"/>
    <mergeCell ref="X438:Y438"/>
    <mergeCell ref="T439:U439"/>
    <mergeCell ref="V426:W426"/>
    <mergeCell ref="T436:U436"/>
    <mergeCell ref="X439:Y439"/>
    <mergeCell ref="X434:Y434"/>
    <mergeCell ref="P476:S476"/>
    <mergeCell ref="T437:U437"/>
    <mergeCell ref="X436:Y436"/>
    <mergeCell ref="X456:Y457"/>
    <mergeCell ref="T429:U429"/>
    <mergeCell ref="U470:U471"/>
    <mergeCell ref="U460:U461"/>
    <mergeCell ref="V456:W457"/>
    <mergeCell ref="V458:W459"/>
    <mergeCell ref="V460:W461"/>
    <mergeCell ref="X441:Y441"/>
    <mergeCell ref="V466:W467"/>
    <mergeCell ref="V468:W469"/>
    <mergeCell ref="U456:U457"/>
    <mergeCell ref="X437:Y437"/>
    <mergeCell ref="V438:W438"/>
    <mergeCell ref="X432:Y432"/>
    <mergeCell ref="T435:U435"/>
    <mergeCell ref="V439:W439"/>
    <mergeCell ref="X446:Y448"/>
    <mergeCell ref="V475:W475"/>
    <mergeCell ref="U446:U448"/>
    <mergeCell ref="X458:Y459"/>
    <mergeCell ref="T446:T448"/>
    <mergeCell ref="T425:U425"/>
    <mergeCell ref="X428:Y428"/>
    <mergeCell ref="U458:U459"/>
    <mergeCell ref="V433:W433"/>
    <mergeCell ref="V440:W440"/>
    <mergeCell ref="V436:W436"/>
    <mergeCell ref="V427:W427"/>
    <mergeCell ref="U462:U463"/>
    <mergeCell ref="T460:T461"/>
    <mergeCell ref="T462:T463"/>
    <mergeCell ref="X460:Y461"/>
    <mergeCell ref="X422:Y422"/>
    <mergeCell ref="T423:U423"/>
    <mergeCell ref="X431:Y431"/>
    <mergeCell ref="X424:Y424"/>
    <mergeCell ref="X423:Y423"/>
    <mergeCell ref="X426:Y426"/>
    <mergeCell ref="V424:W424"/>
    <mergeCell ref="V462:W463"/>
    <mergeCell ref="X470:Y471"/>
    <mergeCell ref="V470:W471"/>
    <mergeCell ref="X482:Y484"/>
    <mergeCell ref="T479:U479"/>
    <mergeCell ref="X480:Y480"/>
    <mergeCell ref="V476:W476"/>
    <mergeCell ref="V481:W481"/>
    <mergeCell ref="P482:U486"/>
    <mergeCell ref="X481:Y481"/>
    <mergeCell ref="V482:W484"/>
    <mergeCell ref="V480:W480"/>
    <mergeCell ref="X479:Y479"/>
    <mergeCell ref="V479:W479"/>
    <mergeCell ref="T398:U398"/>
    <mergeCell ref="V441:W441"/>
    <mergeCell ref="V425:W425"/>
    <mergeCell ref="V474:W474"/>
    <mergeCell ref="X421:Y421"/>
    <mergeCell ref="T418:U418"/>
    <mergeCell ref="U466:U467"/>
    <mergeCell ref="U464:U465"/>
    <mergeCell ref="X440:Y440"/>
    <mergeCell ref="T442:U442"/>
    <mergeCell ref="U443:U445"/>
    <mergeCell ref="X462:Y463"/>
    <mergeCell ref="T426:U426"/>
    <mergeCell ref="T434:U434"/>
    <mergeCell ref="T458:T459"/>
    <mergeCell ref="V418:W418"/>
    <mergeCell ref="X475:Y475"/>
    <mergeCell ref="V442:W442"/>
    <mergeCell ref="X412:Y412"/>
    <mergeCell ref="P395:S395"/>
    <mergeCell ref="T394:U394"/>
    <mergeCell ref="V388:W388"/>
    <mergeCell ref="V373:W374"/>
    <mergeCell ref="V369:W369"/>
    <mergeCell ref="V370:W370"/>
    <mergeCell ref="V363:W363"/>
    <mergeCell ref="T387:U387"/>
    <mergeCell ref="X398:Y398"/>
    <mergeCell ref="X371:Y371"/>
    <mergeCell ref="P372:S372"/>
    <mergeCell ref="V428:W428"/>
    <mergeCell ref="T424:U424"/>
    <mergeCell ref="V416:W416"/>
    <mergeCell ref="V407:W407"/>
    <mergeCell ref="T422:U422"/>
    <mergeCell ref="P394:S394"/>
    <mergeCell ref="T385:U385"/>
    <mergeCell ref="P365:S365"/>
    <mergeCell ref="T392:U392"/>
    <mergeCell ref="T370:U370"/>
    <mergeCell ref="X399:Y399"/>
    <mergeCell ref="V398:W398"/>
    <mergeCell ref="X372:Y372"/>
    <mergeCell ref="X373:Y374"/>
    <mergeCell ref="P378:S380"/>
    <mergeCell ref="T369:U369"/>
    <mergeCell ref="X414:Y414"/>
    <mergeCell ref="X391:Y391"/>
    <mergeCell ref="X383:Y383"/>
    <mergeCell ref="X416:Y416"/>
    <mergeCell ref="T390:U390"/>
    <mergeCell ref="T371:U371"/>
    <mergeCell ref="V437:W437"/>
    <mergeCell ref="T405:U405"/>
    <mergeCell ref="V392:W392"/>
    <mergeCell ref="P416:S416"/>
    <mergeCell ref="T427:U427"/>
    <mergeCell ref="V419:W419"/>
    <mergeCell ref="P366:S366"/>
    <mergeCell ref="T366:U366"/>
    <mergeCell ref="T453:T455"/>
    <mergeCell ref="V434:W434"/>
    <mergeCell ref="V432:W432"/>
    <mergeCell ref="T421:U421"/>
    <mergeCell ref="T420:U420"/>
    <mergeCell ref="V379:W380"/>
    <mergeCell ref="P392:S392"/>
    <mergeCell ref="P375:S375"/>
    <mergeCell ref="T375:U375"/>
    <mergeCell ref="V375:W375"/>
    <mergeCell ref="T397:U397"/>
    <mergeCell ref="T415:U415"/>
    <mergeCell ref="V402:W402"/>
    <mergeCell ref="V404:W404"/>
    <mergeCell ref="T391:U391"/>
    <mergeCell ref="V412:W412"/>
    <mergeCell ref="V415:W415"/>
    <mergeCell ref="T416:U416"/>
    <mergeCell ref="X272:Y272"/>
    <mergeCell ref="V321:W321"/>
    <mergeCell ref="X293:Y293"/>
    <mergeCell ref="X282:Y282"/>
    <mergeCell ref="P277:S277"/>
    <mergeCell ref="X308:Y308"/>
    <mergeCell ref="X324:Y324"/>
    <mergeCell ref="P270:S270"/>
    <mergeCell ref="V313:W313"/>
    <mergeCell ref="P319:S319"/>
    <mergeCell ref="T304:U304"/>
    <mergeCell ref="V303:W303"/>
    <mergeCell ref="X318:Y318"/>
    <mergeCell ref="T305:U305"/>
    <mergeCell ref="T270:U270"/>
    <mergeCell ref="V273:W273"/>
    <mergeCell ref="T289:U289"/>
    <mergeCell ref="V276:W276"/>
    <mergeCell ref="P311:S311"/>
    <mergeCell ref="T303:U303"/>
    <mergeCell ref="T291:U291"/>
    <mergeCell ref="P296:S296"/>
    <mergeCell ref="P321:S321"/>
    <mergeCell ref="X294:Y294"/>
    <mergeCell ref="X295:Y295"/>
    <mergeCell ref="V317:W317"/>
    <mergeCell ref="X316:Y316"/>
    <mergeCell ref="V296:W296"/>
    <mergeCell ref="P307:S307"/>
    <mergeCell ref="P283:S283"/>
    <mergeCell ref="P299:S299"/>
    <mergeCell ref="T286:U286"/>
    <mergeCell ref="V384:W384"/>
    <mergeCell ref="P348:S348"/>
    <mergeCell ref="X387:Y387"/>
    <mergeCell ref="X363:Y363"/>
    <mergeCell ref="X369:Y369"/>
    <mergeCell ref="P388:S388"/>
    <mergeCell ref="T388:U388"/>
    <mergeCell ref="X320:Y320"/>
    <mergeCell ref="X344:Y344"/>
    <mergeCell ref="P331:S331"/>
    <mergeCell ref="V328:W328"/>
    <mergeCell ref="T328:U328"/>
    <mergeCell ref="T316:U316"/>
    <mergeCell ref="X317:Y317"/>
    <mergeCell ref="X311:Y311"/>
    <mergeCell ref="X315:Y315"/>
    <mergeCell ref="X313:Y313"/>
    <mergeCell ref="V326:W326"/>
    <mergeCell ref="T346:U346"/>
    <mergeCell ref="X336:Y336"/>
    <mergeCell ref="V346:W346"/>
    <mergeCell ref="V340:W340"/>
    <mergeCell ref="V336:W336"/>
    <mergeCell ref="X370:Y370"/>
    <mergeCell ref="V366:W366"/>
    <mergeCell ref="X366:Y366"/>
    <mergeCell ref="X375:Y375"/>
    <mergeCell ref="V347:W347"/>
    <mergeCell ref="V329:W329"/>
    <mergeCell ref="P332:S332"/>
    <mergeCell ref="X331:Y331"/>
    <mergeCell ref="P327:S327"/>
    <mergeCell ref="X361:Y361"/>
    <mergeCell ref="V348:W348"/>
    <mergeCell ref="X306:Y306"/>
    <mergeCell ref="V304:W304"/>
    <mergeCell ref="X305:Y305"/>
    <mergeCell ref="V308:W308"/>
    <mergeCell ref="X328:Y328"/>
    <mergeCell ref="X343:Y343"/>
    <mergeCell ref="V337:W337"/>
    <mergeCell ref="X286:Y286"/>
    <mergeCell ref="P337:S337"/>
    <mergeCell ref="P334:S334"/>
    <mergeCell ref="P328:S328"/>
    <mergeCell ref="P345:S345"/>
    <mergeCell ref="T340:U340"/>
    <mergeCell ref="T333:U333"/>
    <mergeCell ref="X322:Y322"/>
    <mergeCell ref="V288:W288"/>
    <mergeCell ref="V310:W310"/>
    <mergeCell ref="V301:W301"/>
    <mergeCell ref="V293:W293"/>
    <mergeCell ref="T309:U309"/>
    <mergeCell ref="X332:Y332"/>
    <mergeCell ref="T355:U356"/>
    <mergeCell ref="V355:W356"/>
    <mergeCell ref="V344:W344"/>
    <mergeCell ref="X345:Y345"/>
    <mergeCell ref="T357:U358"/>
    <mergeCell ref="V357:W358"/>
    <mergeCell ref="X357:Y358"/>
    <mergeCell ref="V335:W335"/>
    <mergeCell ref="T345:U345"/>
    <mergeCell ref="V327:W327"/>
    <mergeCell ref="X297:Y297"/>
    <mergeCell ref="X298:Y298"/>
    <mergeCell ref="X334:Y334"/>
    <mergeCell ref="T323:U323"/>
    <mergeCell ref="T326:U326"/>
    <mergeCell ref="V323:W323"/>
    <mergeCell ref="X347:Y347"/>
    <mergeCell ref="V309:W309"/>
    <mergeCell ref="T317:U317"/>
    <mergeCell ref="T284:U284"/>
    <mergeCell ref="V350:W350"/>
    <mergeCell ref="P347:S347"/>
    <mergeCell ref="P324:S324"/>
    <mergeCell ref="P325:S325"/>
    <mergeCell ref="P282:S282"/>
    <mergeCell ref="T365:U365"/>
    <mergeCell ref="V365:W365"/>
    <mergeCell ref="X365:Y365"/>
    <mergeCell ref="X325:Y325"/>
    <mergeCell ref="T361:U361"/>
    <mergeCell ref="V361:W361"/>
    <mergeCell ref="X362:Y362"/>
    <mergeCell ref="X348:Y348"/>
    <mergeCell ref="V305:W305"/>
    <mergeCell ref="V306:W306"/>
    <mergeCell ref="T363:U363"/>
    <mergeCell ref="T331:U331"/>
    <mergeCell ref="V315:W315"/>
    <mergeCell ref="T320:U320"/>
    <mergeCell ref="T283:U283"/>
    <mergeCell ref="T282:U282"/>
    <mergeCell ref="V270:W270"/>
    <mergeCell ref="X268:Y268"/>
    <mergeCell ref="X289:Y289"/>
    <mergeCell ref="V334:W334"/>
    <mergeCell ref="V330:W330"/>
    <mergeCell ref="V333:W333"/>
    <mergeCell ref="T330:U330"/>
    <mergeCell ref="M140:O144"/>
    <mergeCell ref="M87:O87"/>
    <mergeCell ref="X170:Y170"/>
    <mergeCell ref="T275:U275"/>
    <mergeCell ref="T277:U277"/>
    <mergeCell ref="V343:W343"/>
    <mergeCell ref="X314:Y314"/>
    <mergeCell ref="X355:Y356"/>
    <mergeCell ref="X340:Y340"/>
    <mergeCell ref="X337:Y337"/>
    <mergeCell ref="T350:U350"/>
    <mergeCell ref="T292:U292"/>
    <mergeCell ref="X323:Y323"/>
    <mergeCell ref="T310:U310"/>
    <mergeCell ref="X312:Y312"/>
    <mergeCell ref="T324:U324"/>
    <mergeCell ref="X333:Y333"/>
    <mergeCell ref="V279:W279"/>
    <mergeCell ref="T332:U332"/>
    <mergeCell ref="X304:Y304"/>
    <mergeCell ref="V331:W331"/>
    <mergeCell ref="T349:U349"/>
    <mergeCell ref="V349:W349"/>
    <mergeCell ref="T336:U336"/>
    <mergeCell ref="V332:W332"/>
    <mergeCell ref="T260:U260"/>
    <mergeCell ref="P257:S257"/>
    <mergeCell ref="P220:S220"/>
    <mergeCell ref="V245:W245"/>
    <mergeCell ref="P224:S225"/>
    <mergeCell ref="P140:S144"/>
    <mergeCell ref="T128:U128"/>
    <mergeCell ref="P127:S127"/>
    <mergeCell ref="T127:U127"/>
    <mergeCell ref="V127:W127"/>
    <mergeCell ref="V316:W316"/>
    <mergeCell ref="X281:Y281"/>
    <mergeCell ref="T294:U294"/>
    <mergeCell ref="F5:R6"/>
    <mergeCell ref="V395:W395"/>
    <mergeCell ref="T252:U252"/>
    <mergeCell ref="V252:W252"/>
    <mergeCell ref="X252:Y252"/>
    <mergeCell ref="M338:O339"/>
    <mergeCell ref="P338:S339"/>
    <mergeCell ref="T338:U339"/>
    <mergeCell ref="V338:W339"/>
    <mergeCell ref="X338:Y339"/>
    <mergeCell ref="M341:O342"/>
    <mergeCell ref="P341:S342"/>
    <mergeCell ref="T341:U342"/>
    <mergeCell ref="V341:W342"/>
    <mergeCell ref="X341:Y342"/>
    <mergeCell ref="X296:Y296"/>
    <mergeCell ref="X291:Y291"/>
    <mergeCell ref="X326:Y326"/>
    <mergeCell ref="V325:W325"/>
    <mergeCell ref="V235:W235"/>
    <mergeCell ref="V254:W254"/>
    <mergeCell ref="T228:U228"/>
    <mergeCell ref="X236:Y236"/>
    <mergeCell ref="X253:Y253"/>
    <mergeCell ref="V229:W229"/>
    <mergeCell ref="T178:U178"/>
    <mergeCell ref="P253:S253"/>
    <mergeCell ref="X237:Y237"/>
    <mergeCell ref="X240:Y240"/>
    <mergeCell ref="X171:Y171"/>
    <mergeCell ref="U162:U163"/>
    <mergeCell ref="V176:W176"/>
    <mergeCell ref="X166:Y167"/>
    <mergeCell ref="X264:Y264"/>
    <mergeCell ref="X86:Y86"/>
    <mergeCell ref="M127:O127"/>
    <mergeCell ref="P241:S241"/>
    <mergeCell ref="P239:S239"/>
    <mergeCell ref="V243:W243"/>
    <mergeCell ref="V222:W222"/>
    <mergeCell ref="V242:W242"/>
    <mergeCell ref="T244:U244"/>
    <mergeCell ref="V244:W244"/>
    <mergeCell ref="T237:U237"/>
    <mergeCell ref="P250:S250"/>
    <mergeCell ref="P240:S240"/>
    <mergeCell ref="T236:U236"/>
    <mergeCell ref="X244:Y244"/>
    <mergeCell ref="V263:W263"/>
    <mergeCell ref="X254:Y254"/>
    <mergeCell ref="T249:U249"/>
    <mergeCell ref="X245:Y245"/>
    <mergeCell ref="T233:U234"/>
    <mergeCell ref="V233:W234"/>
    <mergeCell ref="X233:Y234"/>
    <mergeCell ref="P64:S64"/>
    <mergeCell ref="T64:U64"/>
    <mergeCell ref="P271:S271"/>
    <mergeCell ref="P272:S272"/>
    <mergeCell ref="T441:U441"/>
    <mergeCell ref="V262:W262"/>
    <mergeCell ref="X230:Y230"/>
    <mergeCell ref="V230:W230"/>
    <mergeCell ref="X227:Y227"/>
    <mergeCell ref="V129:W129"/>
    <mergeCell ref="V240:W240"/>
    <mergeCell ref="T245:U245"/>
    <mergeCell ref="V247:W247"/>
    <mergeCell ref="X274:Y274"/>
    <mergeCell ref="X273:Y273"/>
    <mergeCell ref="X263:Y263"/>
    <mergeCell ref="X258:Y258"/>
    <mergeCell ref="X261:Y261"/>
    <mergeCell ref="T263:U263"/>
    <mergeCell ref="T269:U269"/>
    <mergeCell ref="P260:S260"/>
    <mergeCell ref="T262:U262"/>
    <mergeCell ref="P261:S261"/>
    <mergeCell ref="T268:U268"/>
    <mergeCell ref="X265:Y265"/>
    <mergeCell ref="T267:U267"/>
    <mergeCell ref="T272:U272"/>
    <mergeCell ref="V238:W238"/>
    <mergeCell ref="T250:U250"/>
    <mergeCell ref="X180:Y180"/>
    <mergeCell ref="V171:W171"/>
    <mergeCell ref="T224:U225"/>
    <mergeCell ref="V224:W225"/>
    <mergeCell ref="T246:U246"/>
    <mergeCell ref="P251:S251"/>
    <mergeCell ref="P243:S243"/>
    <mergeCell ref="V246:W246"/>
    <mergeCell ref="X239:Y239"/>
    <mergeCell ref="A490:Y492"/>
    <mergeCell ref="A493:Y530"/>
    <mergeCell ref="A1:Y1"/>
    <mergeCell ref="P73:S73"/>
    <mergeCell ref="T73:U73"/>
    <mergeCell ref="V73:W73"/>
    <mergeCell ref="X73:Y73"/>
    <mergeCell ref="P66:S66"/>
    <mergeCell ref="T66:U66"/>
    <mergeCell ref="V66:W66"/>
    <mergeCell ref="X66:Y66"/>
    <mergeCell ref="P67:S67"/>
    <mergeCell ref="T67:U67"/>
    <mergeCell ref="V67:W67"/>
    <mergeCell ref="X67:Y67"/>
    <mergeCell ref="P69:S69"/>
    <mergeCell ref="T69:U69"/>
    <mergeCell ref="V69:W69"/>
    <mergeCell ref="X69:Y69"/>
    <mergeCell ref="P70:S70"/>
    <mergeCell ref="T258:U258"/>
    <mergeCell ref="P264:S264"/>
    <mergeCell ref="X157:Y157"/>
    <mergeCell ref="X367:Y367"/>
    <mergeCell ref="P364:S364"/>
    <mergeCell ref="T364:U364"/>
    <mergeCell ref="V364:W364"/>
    <mergeCell ref="X364:Y364"/>
    <mergeCell ref="X349:Y349"/>
    <mergeCell ref="M359:O360"/>
    <mergeCell ref="P359:S360"/>
    <mergeCell ref="X330:Y330"/>
    <mergeCell ref="X329:Y329"/>
    <mergeCell ref="X335:Y335"/>
    <mergeCell ref="X385:Y385"/>
    <mergeCell ref="T379:U380"/>
    <mergeCell ref="V345:W345"/>
    <mergeCell ref="P255:S255"/>
    <mergeCell ref="T254:U254"/>
    <mergeCell ref="T248:U248"/>
    <mergeCell ref="P274:S274"/>
    <mergeCell ref="V359:W360"/>
    <mergeCell ref="X359:Y360"/>
    <mergeCell ref="V318:W318"/>
    <mergeCell ref="T318:U318"/>
    <mergeCell ref="X321:Y321"/>
    <mergeCell ref="X277:Y277"/>
    <mergeCell ref="V320:W320"/>
    <mergeCell ref="V253:W253"/>
    <mergeCell ref="P247:S247"/>
    <mergeCell ref="T247:U247"/>
    <mergeCell ref="T172:U172"/>
    <mergeCell ref="X218:Y218"/>
    <mergeCell ref="T219:U219"/>
    <mergeCell ref="X350:Y350"/>
    <mergeCell ref="T329:U329"/>
    <mergeCell ref="X346:Y346"/>
    <mergeCell ref="T334:U334"/>
    <mergeCell ref="T337:U337"/>
    <mergeCell ref="T343:U343"/>
    <mergeCell ref="X384:Y384"/>
    <mergeCell ref="V372:W372"/>
    <mergeCell ref="T373:U374"/>
    <mergeCell ref="X327:Y327"/>
    <mergeCell ref="V322:W322"/>
    <mergeCell ref="T327:U327"/>
    <mergeCell ref="V311:W311"/>
    <mergeCell ref="T311:U311"/>
    <mergeCell ref="T293:U293"/>
    <mergeCell ref="V324:W324"/>
    <mergeCell ref="P175:S175"/>
    <mergeCell ref="T175:U175"/>
    <mergeCell ref="P368:S368"/>
    <mergeCell ref="T368:U368"/>
    <mergeCell ref="V368:W368"/>
    <mergeCell ref="X368:Y368"/>
    <mergeCell ref="X283:Y283"/>
    <mergeCell ref="T264:U264"/>
    <mergeCell ref="V219:W219"/>
    <mergeCell ref="X206:Y206"/>
    <mergeCell ref="V231:W231"/>
    <mergeCell ref="P219:S219"/>
    <mergeCell ref="X219:Y219"/>
    <mergeCell ref="P245:S245"/>
    <mergeCell ref="X249:Y249"/>
    <mergeCell ref="T230:U230"/>
    <mergeCell ref="A376:A377"/>
    <mergeCell ref="H376:K376"/>
    <mergeCell ref="N376:O377"/>
    <mergeCell ref="P376:S377"/>
    <mergeCell ref="T376:U377"/>
    <mergeCell ref="V376:W377"/>
    <mergeCell ref="X376:Y377"/>
    <mergeCell ref="X267:Y267"/>
    <mergeCell ref="X292:Y292"/>
    <mergeCell ref="T302:U302"/>
    <mergeCell ref="V178:W178"/>
    <mergeCell ref="V281:W281"/>
    <mergeCell ref="V282:W282"/>
    <mergeCell ref="V271:W271"/>
    <mergeCell ref="X266:Y266"/>
    <mergeCell ref="V275:W275"/>
    <mergeCell ref="P403:S403"/>
    <mergeCell ref="T403:U403"/>
    <mergeCell ref="V403:W403"/>
    <mergeCell ref="X403:Y403"/>
    <mergeCell ref="X285:Y285"/>
    <mergeCell ref="P265:S265"/>
    <mergeCell ref="T232:U232"/>
    <mergeCell ref="X250:Y250"/>
    <mergeCell ref="V249:W249"/>
    <mergeCell ref="P252:S252"/>
    <mergeCell ref="X235:Y235"/>
    <mergeCell ref="V272:W272"/>
    <mergeCell ref="P258:S258"/>
    <mergeCell ref="V261:W261"/>
    <mergeCell ref="T259:U259"/>
    <mergeCell ref="T271:U271"/>
  </mergeCells>
  <conditionalFormatting sqref="B25">
    <cfRule type="containsText" dxfId="0" priority="680" stopIfTrue="1" operator="containsText" text="x">
      <formula>NOT(ISERROR(SEARCH("x",B25)))</formula>
    </cfRule>
  </conditionalFormatting>
  <dataValidations count="4">
    <dataValidation type="list" allowBlank="1" showErrorMessage="1" sqref="I140:K140" xr:uid="{00000000-0002-0000-0000-000000000000}">
      <formula1>"Yes, No"</formula1>
    </dataValidation>
    <dataValidation type="list" allowBlank="1" showErrorMessage="1" sqref="I141:K141" xr:uid="{00000000-0002-0000-0000-000001000000}">
      <formula1>"Wire Screen, Cotton Duck"</formula1>
    </dataValidation>
    <dataValidation type="list" allowBlank="1" showInputMessage="1" showErrorMessage="1" sqref="D479:E479" xr:uid="{00000000-0002-0000-0000-000002000000}">
      <formula1>"FedEx, UPS, USPS"</formula1>
    </dataValidation>
    <dataValidation type="list" allowBlank="1" showInputMessage="1" sqref="F33:K33" xr:uid="{00000000-0002-0000-0000-000003000000}">
      <formula1>"FedEx - Regular Service, FedEx - Ground, FedEx - Overnight, FedEx - Early A.M., UPS - Regular Service, UPS - Ground, USPS"</formula1>
    </dataValidation>
  </dataValidations>
  <hyperlinks>
    <hyperlink ref="O4" r:id="rId2" xr:uid="{00000000-0004-0000-0000-000000000000}"/>
  </hyperlinks>
  <printOptions horizontalCentered="1"/>
  <pageMargins left="0.3" right="0.3" top="0.25" bottom="0.5" header="0.25" footer="0.25"/>
  <pageSetup scale="94" fitToHeight="11" orientation="portrait" r:id="rId3"/>
  <headerFooter>
    <oddFooter>&amp;L&amp;8&amp;Z&amp;F&amp;R&amp;8Page &amp;P of &amp;N</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MSC Test Package Request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 Caldwell</dc:creator>
  <cp:lastModifiedBy>Jodi Geis</cp:lastModifiedBy>
  <cp:lastPrinted>2024-12-16T18:05:01Z</cp:lastPrinted>
  <dcterms:created xsi:type="dcterms:W3CDTF">2003-03-05T18:51:53Z</dcterms:created>
  <dcterms:modified xsi:type="dcterms:W3CDTF">2025-01-24T17:52:11Z</dcterms:modified>
</cp:coreProperties>
</file>